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10785" activeTab="2"/>
  </bookViews>
  <sheets>
    <sheet name="стр.1" sheetId="1" r:id="rId1"/>
    <sheet name="стр.2_4" sheetId="2" r:id="rId2"/>
    <sheet name="Титул" sheetId="3" r:id="rId3"/>
    <sheet name="стр.2_ПЭ" sheetId="4" r:id="rId4"/>
  </sheets>
  <definedNames>
    <definedName name="_xlnm.Print_Area" localSheetId="0">'стр.1'!$A$1:$EY$31</definedName>
    <definedName name="_xlnm.Print_Area" localSheetId="1">'стр.2_4'!$A$1:$FE$72</definedName>
    <definedName name="_xlnm.Print_Area" localSheetId="3">'стр.2_ПЭ'!$A$1:$FL$258</definedName>
    <definedName name="_xlnm.Print_Area" localSheetId="2">'Титул'!$A$1:$EY$30</definedName>
  </definedNames>
  <calcPr fullCalcOnLoad="1"/>
</workbook>
</file>

<file path=xl/sharedStrings.xml><?xml version="1.0" encoding="utf-8"?>
<sst xmlns="http://schemas.openxmlformats.org/spreadsheetml/2006/main" count="1047" uniqueCount="568">
  <si>
    <t>за 20</t>
  </si>
  <si>
    <t xml:space="preserve"> г.</t>
  </si>
  <si>
    <t>-</t>
  </si>
  <si>
    <t>Наименование отчитывающейся организации</t>
  </si>
  <si>
    <t>Почтовый адрес</t>
  </si>
  <si>
    <t>Всего</t>
  </si>
  <si>
    <t>Реквизиты договора</t>
  </si>
  <si>
    <t>Мощность 1го подключения</t>
  </si>
  <si>
    <t>Сумма договора (без НДС)</t>
  </si>
  <si>
    <t>Количество подключений</t>
  </si>
  <si>
    <t>Оплаченная суммарная присоединенная мощность</t>
  </si>
  <si>
    <t>Дата подключения (акта)</t>
  </si>
  <si>
    <t>Х</t>
  </si>
  <si>
    <t>Участок (подразделение)</t>
  </si>
  <si>
    <t>Тип оборудования</t>
  </si>
  <si>
    <t>Дата ввода (вывода)</t>
  </si>
  <si>
    <t>Количество единиц оборудования</t>
  </si>
  <si>
    <t>Суммарная присоединенная мощность</t>
  </si>
  <si>
    <t>Организация заявитель</t>
  </si>
  <si>
    <t>Уровень напряжения, кВ</t>
  </si>
  <si>
    <t>(в местах подстанций, трансформаторов и распределительных устройств)</t>
  </si>
  <si>
    <t xml:space="preserve"> и заключенных договорах на технологическое присоединение заявителей</t>
  </si>
  <si>
    <t xml:space="preserve"> с присоединяемой мощностью до 10 000кВА и уровне напряжения до 35кВ</t>
  </si>
  <si>
    <t>Наименование участка сети</t>
  </si>
  <si>
    <t>Подключенная мощность заявителей, кВт</t>
  </si>
  <si>
    <t>Резерв мощно-сти на начало периода, кВт</t>
  </si>
  <si>
    <t>Вводимая мощность, с учетом ИП, кВт</t>
  </si>
  <si>
    <t>Заявленная мощность в текущ. пер., кВт</t>
  </si>
  <si>
    <t>Резерв мощно-сти на конец периода, кВт</t>
  </si>
  <si>
    <t>Уровень напря-жения подклю-чения, кВ</t>
  </si>
  <si>
    <t>Дата подачи заявки</t>
  </si>
  <si>
    <t>Реквизиты договора, ТУ</t>
  </si>
  <si>
    <t>Сумма договора, тыс. руб. (без НДС)</t>
  </si>
  <si>
    <t>Мощность подключения, кВт</t>
  </si>
  <si>
    <t>Причина отказа (анулирования) заявки на технологическое присоединение</t>
  </si>
  <si>
    <t>Заявленная мощность</t>
  </si>
  <si>
    <t>Раздел VIII. Информация об анулированых заявках на технологическое присоединение</t>
  </si>
  <si>
    <t>СВЕДЕНИЯ ОБ ОСУЩЕСТВЛЕНИИ ТЕХНОЛОГИЧЕСКОГО ПРИСОЕДИНЕНИЯ К ЭЛЕКТРИЧЕСКИМ СЕТЯМ</t>
  </si>
  <si>
    <t>ПС 35/10 кВ "Константиновская"</t>
  </si>
  <si>
    <t>ПС110/10 кВ "Ханупа"</t>
  </si>
  <si>
    <t>ПС 35/10 кВ "Алевтина"</t>
  </si>
  <si>
    <t>ПС 35/6 кВ "Тепловая"</t>
  </si>
  <si>
    <t>Мах разр. к использованию мощность от сети ОАО "Тюменьэнерго"</t>
  </si>
  <si>
    <t>ПС 110/35/6 кВ "Стрела", в т.ч.</t>
  </si>
  <si>
    <t>энергопринимающих устройств максимальной мощностью, не превышающей 15 кВт включительно</t>
  </si>
  <si>
    <t xml:space="preserve">Наименование потребителя (заявителя) </t>
  </si>
  <si>
    <t>Реквизиты договора на технологическое присоединение к объектам электросетевого хозяйства</t>
  </si>
  <si>
    <t>Фактические расходы на подключение</t>
  </si>
  <si>
    <t>Сумма выпадающих доходов</t>
  </si>
  <si>
    <t>ИТОГО</t>
  </si>
  <si>
    <t>13</t>
  </si>
  <si>
    <t>заявителей с присоединяемой мощностью свыше150кВт и до 10 000кВА и уровне напряжения до 35кВ</t>
  </si>
  <si>
    <t>заявителей с присоединяемой мощностью свыше 15кВт и до 150кВт включительно</t>
  </si>
  <si>
    <t>КОНТРОЛЬНЫЕ МЕРОПРИЯТИЯ ОРГАНА ИСПОЛНИТЕЛЬНОЙ ВЛАСТИ СУБЪЕКТА РОССИЙСКОЙ ФЕДЕРАЦИИ В ОБЛАСТИ ГОСУДАРСТВЕННОГО РЕГУЛИРОВАНИЯ ТАРИФОВ ЗА ПРИМЕНЕНИЕМ РЕГУЛИРУЕМЫХ ЦЕН (ТАРИФОВ)</t>
  </si>
  <si>
    <t>КОНФИДЕНЦИАЛЬНОСТЬ ГАРАНТИРУЕТСЯ ПОЛУЧАТЕЛЕМ ИНФОРМАЦИИ</t>
  </si>
  <si>
    <t>Предоставляют:</t>
  </si>
  <si>
    <t>Сроки предоставления</t>
  </si>
  <si>
    <t>Форма № 1-ТехПр-ЭСО</t>
  </si>
  <si>
    <t>юридические лица, имеющие на своем балансе электрические сети, а также энергоснабжающие организации осуществляющие деятельность в сфере регулируемого ценообразования в электроэнергетике на территории Ямало-Ненецкого автономного округа:</t>
  </si>
  <si>
    <t>01 марта
после отчетного периода</t>
  </si>
  <si>
    <t>Приказ службы по тарифам ЯНАО:</t>
  </si>
  <si>
    <t>Об утверждении формы</t>
  </si>
  <si>
    <t>Годовая</t>
  </si>
  <si>
    <t>идентификационный номер налогоплательщика (ИНН)</t>
  </si>
  <si>
    <t>Код отчитывающейся организации</t>
  </si>
  <si>
    <t>ОКПО</t>
  </si>
  <si>
    <t>ОКАТО</t>
  </si>
  <si>
    <t>КПП</t>
  </si>
  <si>
    <t>27011486</t>
  </si>
  <si>
    <t>71175000000</t>
  </si>
  <si>
    <t>02</t>
  </si>
  <si>
    <t>07</t>
  </si>
  <si>
    <t>11</t>
  </si>
  <si>
    <t>14</t>
  </si>
  <si>
    <t>Должностное лицо, ответственное за предоставление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</si>
  <si>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</si>
  <si>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</si>
  <si>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</si>
  <si>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"</t>
  </si>
  <si>
    <t xml:space="preserve"> год</t>
  </si>
  <si>
    <t>(номер контактного телефона)</t>
  </si>
  <si>
    <t>(дата составления документа)</t>
  </si>
  <si>
    <t>Руководитель организации</t>
  </si>
  <si>
    <t>Дюжечкин Е.В.</t>
  </si>
  <si>
    <t>Раздел I. Отчет о фактическом исполнении технологического присоединения</t>
  </si>
  <si>
    <t>О внесении изменений (при наличии)</t>
  </si>
  <si>
    <t>МОЖЕТ ПРЕДОСТАВЛЯТЬСЯ В ЭЛЕКТРОННОМ ВИДЕ ФОРМАТЕ ЕИАС</t>
  </si>
  <si>
    <t>СВЕДЕНИЯ О ПРИСОЕДИНЕНИИ (РАСШИРЕНИИ) МОЩНОСТИ К ЭЛЕКТРИЧЕСКИМ СЕТЯМ</t>
  </si>
  <si>
    <t>10</t>
  </si>
  <si>
    <t>Форма № 1-ТехПр_15</t>
  </si>
  <si>
    <t>юридические лица (кроме субъектов малого предпринимательства), имеющие на своем балансе электрические сети (городов, поселков, сел),
а также энергоснабжающие организации (за исключением работающих на оптовом рынке) на территории Ямало-Ненецкого автономног</t>
  </si>
  <si>
    <t>1 марта
после отчетного периода</t>
  </si>
  <si>
    <t>от 19 марта.2009г. № 5-т</t>
  </si>
  <si>
    <t>от</t>
  </si>
  <si>
    <t>№</t>
  </si>
  <si>
    <t>Код</t>
  </si>
  <si>
    <t xml:space="preserve"> ОКПО</t>
  </si>
  <si>
    <t>(34938) 43-3-42</t>
  </si>
  <si>
    <t>от __.__.2009 № ____</t>
  </si>
  <si>
    <t>Раздел I. Общие сведения</t>
  </si>
  <si>
    <t>1. Установленная мощность электростанции</t>
  </si>
  <si>
    <t xml:space="preserve"> кВт</t>
  </si>
  <si>
    <t>2. Зимний максимум</t>
  </si>
  <si>
    <t>3. Летний минимум</t>
  </si>
  <si>
    <t>4. Напряжение на шинах электростанции</t>
  </si>
  <si>
    <t>кВ</t>
  </si>
  <si>
    <t>Раздел II. Сведения о производстве и распределении электрической мощности</t>
  </si>
  <si>
    <t>Показатели</t>
  </si>
  <si>
    <t>№
строки</t>
  </si>
  <si>
    <t>кВт</t>
  </si>
  <si>
    <t>Установленная мощность электростанций ПЭ*</t>
  </si>
  <si>
    <t>01</t>
  </si>
  <si>
    <t>Снижение мощности из-за вывода оборудования в консервацию</t>
  </si>
  <si>
    <t>Располагаемая мощность электростанции (стр. 01 - 02)</t>
  </si>
  <si>
    <t>03</t>
  </si>
  <si>
    <t>Снижение мощности из-за вывода оборудования в реконструкцию и во все виды ремонтов</t>
  </si>
  <si>
    <t>04</t>
  </si>
  <si>
    <t>Рабочая мощность электростанции (стр. 03 - 04)</t>
  </si>
  <si>
    <t>05</t>
  </si>
  <si>
    <t>Поставка мощности от других ПЭ</t>
  </si>
  <si>
    <t>06</t>
  </si>
  <si>
    <t>Полезная мощность ПЭ к отпуску в сеть на начало периода (заявленная мощность потребителей) (стр. 05 + 06)</t>
  </si>
  <si>
    <t>Потери мощности в сетях</t>
  </si>
  <si>
    <t>08</t>
  </si>
  <si>
    <t>Расход мощности на производственные и хозяйственные нужды</t>
  </si>
  <si>
    <t>09</t>
  </si>
  <si>
    <t>Расход мощности на собственное потребление (внутрихозяйственный оборот) в предыдущем периоде</t>
  </si>
  <si>
    <t>Ввод (вывод) мощности на собственное потребление за отчетный период (Всего - Раздел V)</t>
  </si>
  <si>
    <t>Заявленная (разрешенная) мощность потребителей, нижестоящей ТСО**</t>
  </si>
  <si>
    <t>12</t>
  </si>
  <si>
    <t>Дополнительная разрешенная мощность потребителей, нижестоящей ТСО (Всего - Раздел III + Раздел IV)</t>
  </si>
  <si>
    <t>Подключенная мощность потребителей с единичной мощностью до 15кВт на начало отчетного периода</t>
  </si>
  <si>
    <t>Подключенная мощность потребителей с единичной мощностью до 15кВт за отчетный период (ИТОГО гр.7 формы N1 ТехПр-15 Приказа СТ ЯНАО №5-т)</t>
  </si>
  <si>
    <t>15</t>
  </si>
  <si>
    <t>Вывод мощности потребителей (отключение)</t>
  </si>
  <si>
    <t>16</t>
  </si>
  <si>
    <t>Итого полезный отпуск мощности потребителям на конец периода (стр. 09+10+11+12+13+14+15-16)</t>
  </si>
  <si>
    <t>17</t>
  </si>
  <si>
    <t>Резерв мощности (стр. 07-08-17)</t>
  </si>
  <si>
    <t>18</t>
  </si>
  <si>
    <t>*ПЭ - производитель электроэнергии</t>
  </si>
  <si>
    <t>**ТСО - территориальная сетевая организация</t>
  </si>
  <si>
    <t>Раздел III. Отчет о фактическом исполнении технологического присоединения</t>
  </si>
  <si>
    <t>Раздел IV.Отчет о фактическом исполнении технологического присоединения мощности</t>
  </si>
  <si>
    <t>Раздел V.Информация о подключении (выводе) собственных мощностей (внутрихозяйственный оборот)</t>
  </si>
  <si>
    <t>Раздел VI.Сведения о пропускной способности электрической сети</t>
  </si>
  <si>
    <t>Раздел VII.Сведения о поданных заявках на технологическое присоединение</t>
  </si>
  <si>
    <t>Департаменту тарифной политики, энергетики и жилищно-коммунального комплекса Ямало-Ненецкого автономного округа</t>
  </si>
  <si>
    <t>ПС-110/10 "Ханупа", ТП 2-6, КЛ-0,4кВ№2, ВРУ-0,4кВ ГК №3</t>
  </si>
  <si>
    <t>Муниров Р.Н.</t>
  </si>
  <si>
    <t>Дегтярева О.Б.</t>
  </si>
  <si>
    <t>Верхогляд С.Г.</t>
  </si>
  <si>
    <t>Галаган Г.Б.</t>
  </si>
  <si>
    <t>Баран О.В.</t>
  </si>
  <si>
    <t>Ткаченко Е.М.</t>
  </si>
  <si>
    <t>Хусаинов Э.В.</t>
  </si>
  <si>
    <t>МКУ "УКЗ"</t>
  </si>
  <si>
    <t>Вильховский А.В.</t>
  </si>
  <si>
    <t>(34938) 4-33-42</t>
  </si>
  <si>
    <t>Григораш Г.П.</t>
  </si>
  <si>
    <t>Смирнов А.В.</t>
  </si>
  <si>
    <t>ИП Вахитов Ф.Н.</t>
  </si>
  <si>
    <t>Смерек В.И.</t>
  </si>
  <si>
    <t>Не подписание договора со стороны Заявителя</t>
  </si>
  <si>
    <t>Заявка отозвана Заявителем</t>
  </si>
  <si>
    <t>26.01.2016</t>
  </si>
  <si>
    <t>51/15 от 29.10.2015</t>
  </si>
  <si>
    <t>28.03.2016</t>
  </si>
  <si>
    <t>48-15 от 27.10.2015</t>
  </si>
  <si>
    <t>20.04.2016</t>
  </si>
  <si>
    <t>37-15 от 28.07.2015</t>
  </si>
  <si>
    <t>ИП Сасыкбаев Т.Б.</t>
  </si>
  <si>
    <t>06.06.2016</t>
  </si>
  <si>
    <t>46-15 от 13.10.2015</t>
  </si>
  <si>
    <t>18.03.2016</t>
  </si>
  <si>
    <t>58-15 от 02.12.2015</t>
  </si>
  <si>
    <t>ИП Алиев Г.М.о.</t>
  </si>
  <si>
    <t>14.04.2016</t>
  </si>
  <si>
    <t>10-2016-ДТП от 15.03.2016</t>
  </si>
  <si>
    <t>14-2016-ДТП от 04.04.2016</t>
  </si>
  <si>
    <t>15.04.2016</t>
  </si>
  <si>
    <t>05-15 от 10.03.2015</t>
  </si>
  <si>
    <t>ООО "ДЖЕММИ"</t>
  </si>
  <si>
    <t>25.04.2016</t>
  </si>
  <si>
    <t>18-2016-ДТП от 14.04.2016</t>
  </si>
  <si>
    <t>09.06.2016</t>
  </si>
  <si>
    <t>36-15 от 06.08.2015</t>
  </si>
  <si>
    <t>Исмагилов Р.Г.</t>
  </si>
  <si>
    <t>27.05.2016</t>
  </si>
  <si>
    <t>22-2016-ДТП от 17.05.2016</t>
  </si>
  <si>
    <t>Сасыкбаев Т.Б.</t>
  </si>
  <si>
    <t>15.06.2016</t>
  </si>
  <si>
    <t>02-2016-ДТП от 15.02.2016</t>
  </si>
  <si>
    <t>Бережной Г.В.</t>
  </si>
  <si>
    <t>01.06.2016</t>
  </si>
  <si>
    <t>29-2016-ДТП от 01.06.2016</t>
  </si>
  <si>
    <t>ИП Кожанов М.А.</t>
  </si>
  <si>
    <t>28.06.2016</t>
  </si>
  <si>
    <t>38-2016-ДТП от 27.06.2016</t>
  </si>
  <si>
    <t>Иванченко Н.П.</t>
  </si>
  <si>
    <t>20.07.2016</t>
  </si>
  <si>
    <t>32-2016-ДТП от 08.06.2016</t>
  </si>
  <si>
    <t>Зарипов С.В.</t>
  </si>
  <si>
    <t>29.09.2016</t>
  </si>
  <si>
    <t>45-2016-ДТП от 08.08.2016</t>
  </si>
  <si>
    <t>Балтобаев Е.А.</t>
  </si>
  <si>
    <t>07.07.2016</t>
  </si>
  <si>
    <t>33-2016-ДТП от 20.06.2016</t>
  </si>
  <si>
    <t>Мемнова Г.Г.</t>
  </si>
  <si>
    <t>05.08.2016</t>
  </si>
  <si>
    <t>36-2016-ДТП от 27.06.2016</t>
  </si>
  <si>
    <t>Гулиев Г.А.</t>
  </si>
  <si>
    <t>12.08.2016</t>
  </si>
  <si>
    <t>42-2016-ДТП от 06.07.2016</t>
  </si>
  <si>
    <t>ФГУП "РТС"</t>
  </si>
  <si>
    <t>12.09.2016</t>
  </si>
  <si>
    <t>13-112 от 11.12.2013</t>
  </si>
  <si>
    <t>01.09.2016</t>
  </si>
  <si>
    <t>45-14 от 20.10.2014</t>
  </si>
  <si>
    <t>46-14 от 20.10.2014</t>
  </si>
  <si>
    <t>ИП Лоневская С.Г.</t>
  </si>
  <si>
    <t>Залов И.Р.</t>
  </si>
  <si>
    <t>Ярощук О.А.</t>
  </si>
  <si>
    <t>Гайнуллина Е.Ю.</t>
  </si>
  <si>
    <t>Лащивский И.А.</t>
  </si>
  <si>
    <t>Минковская Р.С.</t>
  </si>
  <si>
    <t>Нечаев С.Н.</t>
  </si>
  <si>
    <t>Камбалин В.В.</t>
  </si>
  <si>
    <t>Кулаков В.В.</t>
  </si>
  <si>
    <t>Стратиенко П.В.</t>
  </si>
  <si>
    <t>ИП Островерхов А.С.</t>
  </si>
  <si>
    <t>Кулешова Л.Н.</t>
  </si>
  <si>
    <t>Ярыгин В.Н.</t>
  </si>
  <si>
    <t>ИП Сайко Н.А.</t>
  </si>
  <si>
    <t>Плешивенко П.Ф.</t>
  </si>
  <si>
    <t>Залов И.Р,</t>
  </si>
  <si>
    <t>Лищивский И.А.</t>
  </si>
  <si>
    <t>Урсу Н.С.</t>
  </si>
  <si>
    <t>30.08.2016</t>
  </si>
  <si>
    <t>05.09.2016</t>
  </si>
  <si>
    <t>27.09.2016</t>
  </si>
  <si>
    <t>31.10.2016</t>
  </si>
  <si>
    <t>30.09.2016</t>
  </si>
  <si>
    <t>07.10.2016</t>
  </si>
  <si>
    <t>24.10.2016</t>
  </si>
  <si>
    <t>20.10.2016</t>
  </si>
  <si>
    <t>14.10.2016</t>
  </si>
  <si>
    <t>21.10.2016</t>
  </si>
  <si>
    <t>10.11.2016</t>
  </si>
  <si>
    <t>12.11.2016</t>
  </si>
  <si>
    <t>05.12.2016</t>
  </si>
  <si>
    <t>25.11.2016</t>
  </si>
  <si>
    <t>29.12.2016</t>
  </si>
  <si>
    <t>30.12.2016</t>
  </si>
  <si>
    <t>50-14 от 20.01.2015</t>
  </si>
  <si>
    <t>47-14 от 20.10.2014</t>
  </si>
  <si>
    <t>51-14 от 20.01.2015</t>
  </si>
  <si>
    <t>52-14 от 20.01.2015</t>
  </si>
  <si>
    <t>53-14 от 20.01.2015</t>
  </si>
  <si>
    <t>54-14 от 20.01.2015</t>
  </si>
  <si>
    <t>55-14 от 20.01.2015</t>
  </si>
  <si>
    <t>09-2016-ДТП от 21.03.2016</t>
  </si>
  <si>
    <t>54-2016-ДТП от 12.09.2016</t>
  </si>
  <si>
    <t>55-2016-ДТП от 12.09.2016</t>
  </si>
  <si>
    <t>56-2016-ДТП от 12.09.2016</t>
  </si>
  <si>
    <t>57-2016-ДТП от 12.09.2016</t>
  </si>
  <si>
    <t>14-2016-ДТП от 06.07.2016</t>
  </si>
  <si>
    <t>43-2016-ДТП от 20.07.2016</t>
  </si>
  <si>
    <t>31-2016-ДТП от 02.06.2016</t>
  </si>
  <si>
    <t>62-2016-ДТП от 07.09.2016</t>
  </si>
  <si>
    <t>70-2016-ДТП от 10.10.2016</t>
  </si>
  <si>
    <t>60-2016-ДТП от 07.09.2016</t>
  </si>
  <si>
    <t>59-2016-ДТП от 07.09.2016</t>
  </si>
  <si>
    <t>49-2016-ДТП от 30.08.2016</t>
  </si>
  <si>
    <t>37-2016-ДТП от 08.07.2016</t>
  </si>
  <si>
    <t>66-2016-ДТП от 29.09.2016</t>
  </si>
  <si>
    <t>75-2016-ДТП от 11.10.2016</t>
  </si>
  <si>
    <t>73-2016-ДТП от 13.10.2016</t>
  </si>
  <si>
    <t>58-2016-ДТП от 25.10.2016</t>
  </si>
  <si>
    <t>67-2016-ДТП от 05.10.2016</t>
  </si>
  <si>
    <t>71-2016-ДТП от 10.10.2016</t>
  </si>
  <si>
    <t>80-2016-ДТП от 16.11.2016</t>
  </si>
  <si>
    <t>82-2016-ДТП от 21.11.2016</t>
  </si>
  <si>
    <t>103-2016-ДТП от 01.12.2016</t>
  </si>
  <si>
    <t>107-2016-ДТП от 26-12.2016</t>
  </si>
  <si>
    <t>Генеральный директор АО "МПГЭС"</t>
  </si>
  <si>
    <t>ведущий инженер ПТО         инженер I категории ПТО</t>
  </si>
  <si>
    <t>Макарова И.Н.                               Онегова И.В.</t>
  </si>
  <si>
    <t>28</t>
  </si>
  <si>
    <t>АО "Муравленковское предприятие городских электрических сетей"</t>
  </si>
  <si>
    <t>629602 Ямало - Ненецкий АО, г. Муравленко, ул. Нефтяников 26, ОС-2 а/я 614,  Дюжечкин Евгений Викторович, тел./факс (34938) 43-2-98   officempges@mail.ru</t>
  </si>
  <si>
    <t>8905063058</t>
  </si>
  <si>
    <t>890501001</t>
  </si>
  <si>
    <t>АО  "Муравленковское предприятие городских электрических сетей"</t>
  </si>
  <si>
    <t>629602 ЯНАО, г. Муравленко, ул. Нефтяников 26, ОС-2 а/я 614,  Дюжечкин Евгений Викторович, тел./факс (34938) 43-2-98   officempges@mail.ru</t>
  </si>
  <si>
    <t>25.01.2016</t>
  </si>
  <si>
    <t>15-15 от 08.04.2015</t>
  </si>
  <si>
    <t>ООО "ЗапСибХолдинг"</t>
  </si>
  <si>
    <t>22.04.2016</t>
  </si>
  <si>
    <t>12/72 от 20.11.2012</t>
  </si>
  <si>
    <t>Хаверов А.М.</t>
  </si>
  <si>
    <t>56-15 от 11.01.2015</t>
  </si>
  <si>
    <t>ООО "ЦРИП"</t>
  </si>
  <si>
    <t>27.04.2016</t>
  </si>
  <si>
    <t>12/80 от 30.09.2013</t>
  </si>
  <si>
    <t>10.05.2016</t>
  </si>
  <si>
    <t>12/78 от 30.09.2013</t>
  </si>
  <si>
    <t>11.05.2016</t>
  </si>
  <si>
    <t>12/79 от30.09.2013</t>
  </si>
  <si>
    <t>29.07.2016</t>
  </si>
  <si>
    <t>24-15 от 10.06.2015</t>
  </si>
  <si>
    <t>07.09.2016</t>
  </si>
  <si>
    <t>12-2016-ДТП от 09.05.2016</t>
  </si>
  <si>
    <t>25.08.2016</t>
  </si>
  <si>
    <t>04-2016-ДТП от 24.02.2016</t>
  </si>
  <si>
    <t>50-2016-ДТП от 05.08.2016</t>
  </si>
  <si>
    <t>ИП Головатенко Б.В.</t>
  </si>
  <si>
    <t>17.10.2016</t>
  </si>
  <si>
    <t>17-2016-ДТП от 21.04.2016</t>
  </si>
  <si>
    <t>ИП Чергизов М.Б.</t>
  </si>
  <si>
    <t>16.12.2016</t>
  </si>
  <si>
    <t>78-2016-ДТП от 16.12.2016</t>
  </si>
  <si>
    <t>ИП Капула Н.Н.</t>
  </si>
  <si>
    <t>27.12.2016</t>
  </si>
  <si>
    <t>104-2016-ДТП от 08.12.2016</t>
  </si>
  <si>
    <t>ООО "ВИС Девелопмент"</t>
  </si>
  <si>
    <t xml:space="preserve">МКУ "УКЗ" </t>
  </si>
  <si>
    <t>ООО "ЛенАР"</t>
  </si>
  <si>
    <t>05.10.2016</t>
  </si>
  <si>
    <t>28.12.2016</t>
  </si>
  <si>
    <t>35-14 от 18.08.2014</t>
  </si>
  <si>
    <t>07-2016-ДТП 09.05.2016</t>
  </si>
  <si>
    <t>12/33 от 07.06.2012</t>
  </si>
  <si>
    <t>КФХ, Рагозин А.С.</t>
  </si>
  <si>
    <t>01-2016-ДТП от 10.02.2016</t>
  </si>
  <si>
    <t>ИП Исмагилов Р.Р.</t>
  </si>
  <si>
    <t>28.01.2016</t>
  </si>
  <si>
    <t>29.01.2016</t>
  </si>
  <si>
    <t>01.02.2016</t>
  </si>
  <si>
    <t>03.02.2016</t>
  </si>
  <si>
    <t>12.02.2016</t>
  </si>
  <si>
    <t>17.02.2016</t>
  </si>
  <si>
    <t>29.02.2016</t>
  </si>
  <si>
    <t>16.03.2016</t>
  </si>
  <si>
    <t>25.03.2016</t>
  </si>
  <si>
    <t>24.03.2016</t>
  </si>
  <si>
    <t>30.03.2016</t>
  </si>
  <si>
    <t>05.04.2016</t>
  </si>
  <si>
    <t>07.04.2016</t>
  </si>
  <si>
    <t>26.04.2016</t>
  </si>
  <si>
    <t>04.05.2016</t>
  </si>
  <si>
    <t>26.05.2016</t>
  </si>
  <si>
    <t>30.05.2016</t>
  </si>
  <si>
    <t>30.06.2016</t>
  </si>
  <si>
    <t>07.06.2016</t>
  </si>
  <si>
    <t>17.06.2016</t>
  </si>
  <si>
    <t>20.06.2016</t>
  </si>
  <si>
    <t>22.06.2016</t>
  </si>
  <si>
    <t>24.08.2016</t>
  </si>
  <si>
    <t>27.06.2016</t>
  </si>
  <si>
    <t>18.07.2016</t>
  </si>
  <si>
    <t>19.07.2016</t>
  </si>
  <si>
    <t>21.07.2016</t>
  </si>
  <si>
    <t>28.07.2016</t>
  </si>
  <si>
    <t>04.08.2016</t>
  </si>
  <si>
    <t>10.08.2016</t>
  </si>
  <si>
    <t>11.08.2016</t>
  </si>
  <si>
    <t>22.08.2016</t>
  </si>
  <si>
    <t>23.08.2016</t>
  </si>
  <si>
    <t>28.08.2016</t>
  </si>
  <si>
    <t>16.09.2016</t>
  </si>
  <si>
    <t>22.09.2016</t>
  </si>
  <si>
    <t>03.10.2016</t>
  </si>
  <si>
    <t>10.10.2016</t>
  </si>
  <si>
    <t>11.10.2016</t>
  </si>
  <si>
    <t>12.10.2016</t>
  </si>
  <si>
    <t>18.10.2016</t>
  </si>
  <si>
    <t>19.10.2016</t>
  </si>
  <si>
    <t>11.11.2016</t>
  </si>
  <si>
    <t>09.11.2016</t>
  </si>
  <si>
    <t>08.11.2016</t>
  </si>
  <si>
    <t>16.11.2016</t>
  </si>
  <si>
    <t>22.11.2016</t>
  </si>
  <si>
    <t>21.11.2016</t>
  </si>
  <si>
    <t>08.12.2016</t>
  </si>
  <si>
    <t>06.12.2016</t>
  </si>
  <si>
    <t>Филлиал АО "ЯКЭ"</t>
  </si>
  <si>
    <t>ГБПОУ ЯНАО "ММК"</t>
  </si>
  <si>
    <t>Асоян А.К.</t>
  </si>
  <si>
    <t>ООО "Джемми"</t>
  </si>
  <si>
    <t>Юсупова П.А,</t>
  </si>
  <si>
    <t>Люленов С.В.</t>
  </si>
  <si>
    <t>Трегубова Н.И.</t>
  </si>
  <si>
    <t>Исмагтлов Р.Г,</t>
  </si>
  <si>
    <t>Бережной Н.Г.</t>
  </si>
  <si>
    <t>ИП Евдокимов С.Н,</t>
  </si>
  <si>
    <t>ООО "Регион ПП"</t>
  </si>
  <si>
    <t>ИП Махмудов Э.З.о.</t>
  </si>
  <si>
    <t xml:space="preserve">Иванченко Н.П. </t>
  </si>
  <si>
    <t>03.06.2016</t>
  </si>
  <si>
    <t xml:space="preserve">Мемнова Т.Г. </t>
  </si>
  <si>
    <t xml:space="preserve">Чернов А.В. </t>
  </si>
  <si>
    <t xml:space="preserve">ИП Кожанов М.А. </t>
  </si>
  <si>
    <t xml:space="preserve">НО "Фонд поддержки предпринимательства"  </t>
  </si>
  <si>
    <t xml:space="preserve">  Зарипов С.В.  </t>
  </si>
  <si>
    <t xml:space="preserve">ИП Муртазалиев М.М.  </t>
  </si>
  <si>
    <t>Плешивенко</t>
  </si>
  <si>
    <t>АО "ЯКЭ Тепло"</t>
  </si>
  <si>
    <t>Линев Н.Н.</t>
  </si>
  <si>
    <t>Хусаинов Р.Р.</t>
  </si>
  <si>
    <t>Богаева Л.Н.</t>
  </si>
  <si>
    <t>ООО "Развитие"</t>
  </si>
  <si>
    <t>ИП Алиев О.А.о.</t>
  </si>
  <si>
    <t>АО "Тандер"</t>
  </si>
  <si>
    <t>Антаков Д.К.</t>
  </si>
  <si>
    <t>ГСК "Сибирь"</t>
  </si>
  <si>
    <t>03-2016-ДТП от 10.02.2016</t>
  </si>
  <si>
    <t>05-2016-ДТП</t>
  </si>
  <si>
    <t>ПС-110/10 "Ханупа", ТП -75 АВ 16</t>
  </si>
  <si>
    <t>ПС-35/10 "Константиновская", ТП-32</t>
  </si>
  <si>
    <t>ПС-35/10 "Константиновская", ТП 3-6, руб. 11 и 22</t>
  </si>
  <si>
    <t>ПС-35/10 "Константиновская", ТП-50, АВ 6</t>
  </si>
  <si>
    <t>ПС-35/10 "Константиновская", ТП 11-1, руб.1,14</t>
  </si>
  <si>
    <t>ПС-35/10 "Константиновская", ТП 8-2 руб. 12,15</t>
  </si>
  <si>
    <t>06-2016-ДТП</t>
  </si>
  <si>
    <t>07-2016-ДТП от 09.05.2016</t>
  </si>
  <si>
    <t>ПС-110/10кВ "Ханупа", РТП-4 руб. 9,10</t>
  </si>
  <si>
    <t>08-2016-ДТП от 09.05.2016</t>
  </si>
  <si>
    <t>ПС-110/10кВ "Ханупа", ТП 5-6, ТП 5-5</t>
  </si>
  <si>
    <t>ПС-110/10кВ "Ханупа", ТП-50</t>
  </si>
  <si>
    <t>ПС-35/10 "Константиновская", ТП 2-6</t>
  </si>
  <si>
    <t>11-2016-ДТП от 29.03.2016</t>
  </si>
  <si>
    <t>ПС-110/10кВ "Ханупа", ТП 5-5</t>
  </si>
  <si>
    <t>ПС-35/10 "Константиновская", ТП 8-3, руб. 12,18</t>
  </si>
  <si>
    <t>13-2016-ДТП от 08.06.2016</t>
  </si>
  <si>
    <t>ПС-110/10кВ "Ханупа", ТП 2-3</t>
  </si>
  <si>
    <t>ПС-35/10 "Константиновская", ТП 8-2</t>
  </si>
  <si>
    <t>15-2016-ДТП от 27.04.2016</t>
  </si>
  <si>
    <t>ПС "Алевтина, ТП-80</t>
  </si>
  <si>
    <t xml:space="preserve">16-2016-ДТП </t>
  </si>
  <si>
    <t xml:space="preserve">ПС-110/10кВ "Ханупа", РТП-4 </t>
  </si>
  <si>
    <t>ПС-110/10кВ "Ханупа", ТП-72, АВ 4</t>
  </si>
  <si>
    <t>ПС-110/10кВ "Ханупа", ТП 2-5, РЩ-0,4кВ</t>
  </si>
  <si>
    <t>19-2016-ДТП от 25.04.2016</t>
  </si>
  <si>
    <t>ПС-35/10 "Константиновская", ТП 3-9</t>
  </si>
  <si>
    <t>20-2016-ДТП от 17.05.2016</t>
  </si>
  <si>
    <t>ПС-35/6 кВ «Алевтина», ТП-12</t>
  </si>
  <si>
    <t>21-2016-ДТП от 13.05.2016</t>
  </si>
  <si>
    <t>ПС-110/10кВ «Ханупа», ТП 7-1</t>
  </si>
  <si>
    <t>23-2016-ДТП от 25.07.2016</t>
  </si>
  <si>
    <t>ТП-39, 0,4кВ, АВ №.1, ТП 6-5, 0,4кВ АВ № 27, ТП 3-6, руб. № 32</t>
  </si>
  <si>
    <t>24-2016-ДТП от 25.07.2016</t>
  </si>
  <si>
    <t>25-2016-ДТП от 25.07.2016</t>
  </si>
  <si>
    <t>26-2016-ДТП от 25.07.2016</t>
  </si>
  <si>
    <t>27-2016-ДТП от 25.07.2016</t>
  </si>
  <si>
    <t>ПС-35/10кВ «Константиновская», ф. К-18, 10кВ, ТП-32</t>
  </si>
  <si>
    <t xml:space="preserve">       ПС-110/10кВ «Ханупа»,  Х-36, 10кВ, ТП-1 </t>
  </si>
  <si>
    <t xml:space="preserve">       ПС-110/10кВ «Ханупа», ф. Х-14, 10кВ, ТП-47</t>
  </si>
  <si>
    <t xml:space="preserve">       ПС-110/10кВ «Ханупа», ф. Х-14, 10кВ, ТП-50 (250 кВА), РЩ-0,4 кВ, авт. №3                                       </t>
  </si>
  <si>
    <t>28-2016-ДТП от 02.06.2016</t>
  </si>
  <si>
    <t>ПС-35/10кВ «Константиновская», ТП 2-6</t>
  </si>
  <si>
    <t>30-2016-ДТП</t>
  </si>
  <si>
    <t>ПС-35/10 "Константиновская", ТП 3-10</t>
  </si>
  <si>
    <t>35-2016-ДТП</t>
  </si>
  <si>
    <t>34-2016-ДТП</t>
  </si>
  <si>
    <t>37-2016-ДТП от 09.07.2016</t>
  </si>
  <si>
    <t>39-2016-ДТП от 10.10.2016</t>
  </si>
  <si>
    <t>ТП 8-3, ТП 5-5, ТП 12-2, ТП 3-4, ТП 6-3</t>
  </si>
  <si>
    <t>40-2016-ДТП от 07.07.2016</t>
  </si>
  <si>
    <t>ПС 110/10 кВ "Ханупа" ТП 3-2</t>
  </si>
  <si>
    <t>41-2016-ДТП от 06.07.2016</t>
  </si>
  <si>
    <t>46-2016-ДТП от 28.07.2016</t>
  </si>
  <si>
    <t>ПС-35/10кВ «Константиновская»,  ТП 3-6, руб. 27,28</t>
  </si>
  <si>
    <t>47-2016-ДТП от 01.08.2016</t>
  </si>
  <si>
    <t>ПС-35/10кВ «Константиновская» ВЛ-10кВ №К-18 ТП-31</t>
  </si>
  <si>
    <t>48-2016-ДТП от 01.09.2016</t>
  </si>
  <si>
    <t>ПС-35/10кВ «Константиновская», ТП 8-1 ВЛ-10кВ №5</t>
  </si>
  <si>
    <t>ПС-110/10кВ «Ханупа», ТП 12-1 рубильник № 21</t>
  </si>
  <si>
    <t>50-2016-ДТП от 19.08.2016</t>
  </si>
  <si>
    <t>ПС-110/10кВ «Ханупа», ТП 1-4, 0,4кВ, рубильник № 7,8</t>
  </si>
  <si>
    <t>51-2016-ДТП</t>
  </si>
  <si>
    <t>52-2016-ДТП от 30.08.2016</t>
  </si>
  <si>
    <t>ПС-110/10кВ «Ханупа», ТП 2-3, руб.№ 5 и №14</t>
  </si>
  <si>
    <t>53-2016-ДТП</t>
  </si>
  <si>
    <t>ПС-110/10кВ «Ханупа», ТП 8-3, КЛ-0,4кВ№ 3,5,23, ВРУ-0,4кВ ж/д №123 по ул. Ленина; ЩЭ 1-5-0,22кВ</t>
  </si>
  <si>
    <t>ПС «Ханупа», ТП 1-3, КЛ-0,4кВ №4, ТП 1-4 КЛ-0,4кВ №13,    ВРУ-0,4кВ ГК №1</t>
  </si>
  <si>
    <t>61-2016-ДТП от 21.09.2016</t>
  </si>
  <si>
    <t xml:space="preserve">       ПС-35/10кВ «Константиновская», ТП 12-2, КЛ-0,4кВ№8, ВРУ-0,4кВ ж/д №96 по ул. Ленина; ЩЭ 1-5-0,22кВ</t>
  </si>
  <si>
    <t>ПС-35/10кВ «Константиновская», ТП 12-2, КЛ-0,4кВ№10,14, ВРУ-0,4кВ ж/д №16 по ул. 70 лет Октября; ЩЭ 8-5-0,22кВ</t>
  </si>
  <si>
    <t>ПС-110/10кВ «Ханупа», ТП 2-1, КЛ-0,4кВ№3,4, ВРУ-0,4кВ ж/д №17 по ул. Губкина; ЩЭ 1-5-0,22кВ</t>
  </si>
  <si>
    <t>63-2016-ДТП от 12.09.2016</t>
  </si>
  <si>
    <t>ПС 110/10кВ «Ханупа» ВЛ-10кВ Х-44, ТП 6-8</t>
  </si>
  <si>
    <t>64-2016-ДТП</t>
  </si>
  <si>
    <t>65-2016-ДТП</t>
  </si>
  <si>
    <t>ПС-110/10кВ «Ханупа», ТП 1-4</t>
  </si>
  <si>
    <t>ПС-35/10кВ «Константиновская», ТП 3-9</t>
  </si>
  <si>
    <t>ЩР-0,4кВ ост.комплекса «GOOD-FOOD»,  ВРУ-2 (подъезд №4) жилого дома № 86 ул. Ленина, КЛ-0,4кВ №16 ТП 12-1 ПС-110/10кВ «Ханупа»</t>
  </si>
  <si>
    <t>68-2016-ДТП от 13.10.2016</t>
  </si>
  <si>
    <t xml:space="preserve">69-2016-ДТП </t>
  </si>
  <si>
    <t>72-2016-ДТП от 24.10.2016</t>
  </si>
  <si>
    <t>74-2016-ДТП от 19.10.2016</t>
  </si>
  <si>
    <t>ТП-29 (160 кВА)  РУ-0,4 кВ (согласование владельца 
     ИП  Трофимова В.В. от 07.10.2016г.) ВЛ-10кВ № К-6 ПС-35/10 кВ «Константиновская»</t>
  </si>
  <si>
    <t>75-2016-ДТП от 19.10.2016</t>
  </si>
  <si>
    <t>76-2016-ДТП от 09.11.2016</t>
  </si>
  <si>
    <t>ТП 11-1, КЛ-0,4кВ №16, Х-34  ПС 110/10кВ «Ханупа»</t>
  </si>
  <si>
    <t>77-2016-ДТП от 24.12.2016</t>
  </si>
  <si>
    <t>ТП 11-2, I с.ш. ячейка 10 кВ № 1 и ТП 11-3, I с.ш. ячейка 10 кВ</t>
  </si>
  <si>
    <t>78-2016-ДТП от 23.11.2016</t>
  </si>
  <si>
    <t>ТП 11-1, руб. №19, ПС 110/10кВ «Ханупа»</t>
  </si>
  <si>
    <t>79-2016-ДТП</t>
  </si>
  <si>
    <t>81-2016-ДТП</t>
  </si>
  <si>
    <t>ПС-35/10кВ «Константиновская», ТП 2-6, КЛ-0,4кВ №2,  ВРУ-0,4кВ ГК № 3</t>
  </si>
  <si>
    <t>83-2016-ДТП</t>
  </si>
  <si>
    <t>84-2016-ДТП</t>
  </si>
  <si>
    <t>85-2016-ДТП</t>
  </si>
  <si>
    <t>86-2016-ДТП</t>
  </si>
  <si>
    <t>87-2016-ДТП</t>
  </si>
  <si>
    <t>88-2016-ДТП</t>
  </si>
  <si>
    <t>89-2016-ДТП</t>
  </si>
  <si>
    <t>90-2016-ДТП</t>
  </si>
  <si>
    <t>91-2016-ДТП</t>
  </si>
  <si>
    <t>92-2016-ДТП</t>
  </si>
  <si>
    <t>93-2016-ДТП</t>
  </si>
  <si>
    <t>94-2016-ДТП</t>
  </si>
  <si>
    <t>95-2016-ДТП</t>
  </si>
  <si>
    <t>96-2016-ДТП</t>
  </si>
  <si>
    <t>97-2016-ДТП</t>
  </si>
  <si>
    <t>98-2016-ДТП</t>
  </si>
  <si>
    <t>99-2016-ДТП</t>
  </si>
  <si>
    <t>100-2016-ДТП</t>
  </si>
  <si>
    <t>101-2016-ДТП</t>
  </si>
  <si>
    <t>102-2016-ДТП</t>
  </si>
  <si>
    <t>ПС-35/6 кВ «Алевтина», ВЛ-6кВ № А-18, ТП-22</t>
  </si>
  <si>
    <t>105-2016-ДТП</t>
  </si>
  <si>
    <t>106-2016-ДТП</t>
  </si>
  <si>
    <t>107-2016-ДТП от 23.12.2016</t>
  </si>
  <si>
    <t>РУ-0,4 кВ ТП 8-7, ПС 110/10кВ «Ханупа»</t>
  </si>
  <si>
    <t>По инициативе Заявителя</t>
  </si>
  <si>
    <t>Ведущий инженер ПТО        Инженер ПТО 1 категории</t>
  </si>
  <si>
    <t>Макарова И.Н.                                Онегова И.В.</t>
  </si>
  <si>
    <t>ПС-35/10кВ «Константиновская», ТП 3-9, ВЛИ-0,4кВ №4,  опора №1/4</t>
  </si>
  <si>
    <t>ПС-110/10кВ «Ханупа», ТП-57, ВЛ-0,4кВ №8, опора №5</t>
  </si>
  <si>
    <t>ПС-35/10кВ «Константиновская», ТП-55, автоматический выключатель №2</t>
  </si>
  <si>
    <t>ТП 12-1 ПС-110/10кВ «Ханупа»</t>
  </si>
  <si>
    <t>ПС «Ханупа», ТП 1-3, КЛ-0,4кВ №4, ТП 1-4 КЛ-0,4кВ №13,    ВРУ-0,4кВ ГК  №1</t>
  </si>
  <si>
    <t>ПС-35/10кВ «Константиновская»</t>
  </si>
  <si>
    <t>ПС-110/10кВ «Ханупа»,  ТП 4-4 КЛ-0,4кВ № 7, ВРУ-0,4кВ жилого дома ул. Ленина 48</t>
  </si>
  <si>
    <t xml:space="preserve">ПС-110/10кВ «Ханупа»,  ТП 1-2 КЛ-0,4кВ № 7, ВРУ-0,4кВ жилого дома ул. Ленина 53 </t>
  </si>
  <si>
    <t>ПС-110/10кВ «Ханупа»,  ТП 1-1 КЛ-0,4кВ № 8, ВРУ-0,4кВ жилого дома ул. Ленина 67</t>
  </si>
  <si>
    <t xml:space="preserve">ПС-110/10кВ «Ханупа»,  ТП 7-1 КЛ-0,4кВ № 22, ВРУ-0,4кВ жилого дома ул. Муравленко 9                                       </t>
  </si>
  <si>
    <t>ПС-110/10кВ «Ханупа», ТП 7-1 КЛ-0,4кВ № 12,19, ВРУ жилого дома ул. Муравленко 13</t>
  </si>
  <si>
    <t xml:space="preserve">ПС-110/10кВ «Ханупа», ТП 1-2 КЛ-0,4кВ № 10, ВРУ жилого дома ул. Дружбы народов 8 </t>
  </si>
  <si>
    <t>ПС-110/10кВ «Ханупа», ТП 1-2 КЛ-0,4кВ № 6, ВРУ жилого дома ул. Дружбы народов 12</t>
  </si>
  <si>
    <t xml:space="preserve">ПС-110/10кВ «Ханупа», ТП 1-1 КЛ-0,4кВ № 7, ВРУ жилого дома ул. Дружбы народов 18 </t>
  </si>
  <si>
    <t>ПС-110/10кВ «Ханупа», ТП 1-1 КЛ-0,4кВ № 5, ВРУ жилого дома ул. Дружбы народов 20</t>
  </si>
  <si>
    <t>ПС-110/10кВ «Ханупа», ТП 1-4 КЛ-0,4кВ № 6, ВРУ жилого дома ул. Губкина 8</t>
  </si>
  <si>
    <t>ПС-110/10кВ «Ханупа», ТП 1-1 КЛ-0,4кВ № 11, 17, ВРУ жилого дома ул. Губкина 20</t>
  </si>
  <si>
    <t xml:space="preserve">ПС-110/10кВ «Ханупа», ТП 1-1 КЛ-0,4кВ № 8, ВРУ жилого дома ул. Губкина 32                                       </t>
  </si>
  <si>
    <t xml:space="preserve">ПС-110/10кВ «Ханупа», ТП 2-4 КЛ-0,4кВ № 10, ВРУ жилого дома пер. Новоселов 2                                       </t>
  </si>
  <si>
    <t>ПС-110/10кВ «Ханупа», ТП 2-4 КЛ-0,4кВ № 20, ВРУ жилого дома пер. Новоселов 4</t>
  </si>
  <si>
    <t>ПС-110/10кВ «Ханупа», ТП 12-3 КЛ-0,4кВ № 19, ВРУ жилого дома ул. Муравленко 39</t>
  </si>
  <si>
    <t>ПС-110/10кВ «Ханупа», ТП 12-2 КЛ-0,4кВ №10,14, ВРУ жилого дома ул. 70 лет Октября 16</t>
  </si>
  <si>
    <t xml:space="preserve">ПС-110/10кВ «Ханупа», ТП 12-3 КЛ-0,4кВ № 4,17, ВРУ жилого дома ул. 70 лет Октября 30 </t>
  </si>
  <si>
    <t>ПС-110/10кВ «Ханупа», ТП 12-3 КЛ-0,4кВ № 13, ВРУ жилого дома ул. 70 лет Октября 32</t>
  </si>
  <si>
    <t>ПС-110/10кВ «Ханупа», ТП 2-1 КЛ-0,4кВ № 1,9,14, ВРУ жилого дома ул. Губкина 15</t>
  </si>
  <si>
    <t>ПС-110/10кВ «Ханупа», ТП 12-3 КЛ-0,4кВ № 24,27, ВРУ жилого дома ул. Муравленко 41</t>
  </si>
  <si>
    <t xml:space="preserve">ПС-35/10кВ «Константиновская»,  ТП 11-3 КЛ-0,4кВ № 11,12, ЩЭ 5-5 жилого дома 
      ул. Муравленко, 48 
</t>
  </si>
  <si>
    <t>ПС-110/10кВ «Ханупа», ТП 8-3, КЛ-0,4кВ №10, ВРУ-0,4кВ ж/дома №125 ул. Ленина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</si>
</sst>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00"/>
    <numFmt numFmtId="181" formatCode="0.0000"/>
    <numFmt numFmtId="182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18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33" borderId="2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" fontId="1" fillId="0" borderId="28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178" fontId="1" fillId="0" borderId="19" xfId="0" applyNumberFormat="1" applyFont="1" applyFill="1" applyBorder="1" applyAlignment="1">
      <alignment horizontal="center"/>
    </xf>
    <xf numFmtId="178" fontId="1" fillId="0" borderId="26" xfId="0" applyNumberFormat="1" applyFont="1" applyFill="1" applyBorder="1" applyAlignment="1">
      <alignment horizontal="center"/>
    </xf>
    <xf numFmtId="178" fontId="1" fillId="0" borderId="2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wrapText="1"/>
    </xf>
    <xf numFmtId="0" fontId="1" fillId="0" borderId="27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1" fillId="0" borderId="26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14" fontId="1" fillId="0" borderId="2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 wrapText="1"/>
    </xf>
    <xf numFmtId="0" fontId="2" fillId="0" borderId="27" xfId="0" applyNumberFormat="1" applyFont="1" applyFill="1" applyBorder="1" applyAlignment="1">
      <alignment horizontal="left" wrapText="1"/>
    </xf>
    <xf numFmtId="0" fontId="1" fillId="0" borderId="26" xfId="0" applyNumberFormat="1" applyFont="1" applyFill="1" applyBorder="1" applyAlignment="1">
      <alignment horizontal="left" wrapText="1"/>
    </xf>
    <xf numFmtId="0" fontId="1" fillId="0" borderId="27" xfId="0" applyNumberFormat="1" applyFont="1" applyFill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78" fontId="1" fillId="0" borderId="28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 wrapText="1" readingOrder="1"/>
    </xf>
    <xf numFmtId="0" fontId="1" fillId="0" borderId="26" xfId="0" applyNumberFormat="1" applyFont="1" applyFill="1" applyBorder="1" applyAlignment="1">
      <alignment horizontal="left" wrapText="1" readingOrder="1"/>
    </xf>
    <xf numFmtId="0" fontId="1" fillId="0" borderId="27" xfId="0" applyNumberFormat="1" applyFont="1" applyFill="1" applyBorder="1" applyAlignment="1">
      <alignment horizontal="left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1"/>
  <sheetViews>
    <sheetView zoomScaleSheetLayoutView="100" zoomScalePageLayoutView="0" workbookViewId="0" topLeftCell="A1">
      <selection activeCell="A31" sqref="A31:EY31"/>
    </sheetView>
  </sheetViews>
  <sheetFormatPr defaultColWidth="0.875" defaultRowHeight="12.75"/>
  <cols>
    <col min="1" max="16384" width="0.875" style="1" customWidth="1"/>
  </cols>
  <sheetData>
    <row r="1" spans="18:138" ht="45" customHeight="1">
      <c r="R1" s="81" t="s">
        <v>53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</row>
    <row r="2" spans="2:155" ht="6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</row>
    <row r="3" spans="18:138" ht="15" customHeight="1">
      <c r="R3" s="82" t="s">
        <v>54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</row>
    <row r="4" spans="2:155" ht="1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</row>
    <row r="5" spans="18:138" ht="15" customHeight="1">
      <c r="R5" s="82" t="s">
        <v>86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</row>
    <row r="6" spans="14:138" ht="28.5" customHeight="1">
      <c r="N6"/>
      <c r="O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</row>
    <row r="7" spans="18:138" ht="18" customHeight="1">
      <c r="R7" s="16"/>
      <c r="S7" s="16"/>
      <c r="T7" s="16"/>
      <c r="U7" s="16"/>
      <c r="V7" s="16"/>
      <c r="W7" s="16"/>
      <c r="X7" s="16"/>
      <c r="Y7" s="16"/>
      <c r="Z7" s="16"/>
      <c r="AA7" s="16"/>
      <c r="AB7" s="101" t="s">
        <v>87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6"/>
      <c r="DZ7" s="16"/>
      <c r="EA7" s="16"/>
      <c r="EB7" s="16"/>
      <c r="EC7" s="16"/>
      <c r="ED7" s="16"/>
      <c r="EE7" s="16"/>
      <c r="EF7" s="16"/>
      <c r="EG7" s="16"/>
      <c r="EH7" s="16"/>
    </row>
    <row r="8" spans="18:138" ht="11.25" customHeight="1">
      <c r="R8" s="16"/>
      <c r="S8" s="16"/>
      <c r="T8" s="16"/>
      <c r="U8" s="16"/>
      <c r="V8" s="16"/>
      <c r="W8" s="16"/>
      <c r="X8" s="16"/>
      <c r="Y8" s="16"/>
      <c r="Z8" s="16"/>
      <c r="AA8" s="1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3"/>
      <c r="BX8" s="23"/>
      <c r="BY8" s="23" t="s">
        <v>0</v>
      </c>
      <c r="BZ8" s="102" t="s">
        <v>135</v>
      </c>
      <c r="CA8" s="102"/>
      <c r="CB8" s="102"/>
      <c r="CC8" s="24" t="s">
        <v>1</v>
      </c>
      <c r="CD8" s="21"/>
      <c r="CE8" s="2"/>
      <c r="CF8" s="2"/>
      <c r="CG8" s="21"/>
      <c r="CH8" s="21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16"/>
      <c r="DZ8" s="16"/>
      <c r="EA8" s="16"/>
      <c r="EB8" s="16"/>
      <c r="EC8" s="16"/>
      <c r="ED8" s="16"/>
      <c r="EE8" s="16"/>
      <c r="EF8" s="16"/>
      <c r="EG8" s="16"/>
      <c r="EH8" s="16"/>
    </row>
    <row r="9" spans="28:128" ht="3.75" customHeight="1" hidden="1" thickBot="1"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8"/>
    </row>
    <row r="10" ht="25.5" customHeight="1"/>
    <row r="11" spans="1:150" ht="16.5" customHeight="1">
      <c r="A11" s="103" t="s">
        <v>55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 t="s">
        <v>56</v>
      </c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P11" s="40"/>
      <c r="DR11" s="2"/>
      <c r="DT11" s="16"/>
      <c r="DU11" s="77" t="s">
        <v>89</v>
      </c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9"/>
    </row>
    <row r="12" spans="1:150" ht="3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P12" s="40"/>
      <c r="DR12" s="2"/>
      <c r="DT12" s="40"/>
      <c r="DU12" s="2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</row>
    <row r="13" spans="1:154" ht="13.5" customHeight="1">
      <c r="A13" s="60"/>
      <c r="B13" s="96" t="s">
        <v>90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7"/>
      <c r="CG13" s="124" t="s">
        <v>91</v>
      </c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6"/>
      <c r="DP13" s="3"/>
      <c r="DQ13" s="84" t="s">
        <v>60</v>
      </c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</row>
    <row r="14" spans="1:150" ht="12.75" customHeight="1">
      <c r="A14" s="4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7"/>
      <c r="CG14" s="124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6"/>
      <c r="DP14" s="3"/>
      <c r="DT14" s="3"/>
      <c r="DU14" s="73" t="s">
        <v>61</v>
      </c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</row>
    <row r="15" spans="1:150" ht="12.75" customHeight="1">
      <c r="A15" s="4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7"/>
      <c r="CG15" s="124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6"/>
      <c r="DP15" s="3"/>
      <c r="DT15" s="3"/>
      <c r="DU15" s="73" t="s">
        <v>92</v>
      </c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</row>
    <row r="16" spans="1:155" ht="12.75" customHeight="1">
      <c r="A16" s="4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7"/>
      <c r="CG16" s="124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6"/>
      <c r="DP16" s="84" t="s">
        <v>85</v>
      </c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</row>
    <row r="17" spans="1:155" ht="12.75" customHeight="1">
      <c r="A17" s="45"/>
      <c r="B17" s="111" t="s">
        <v>2</v>
      </c>
      <c r="C17" s="111"/>
      <c r="D17" s="111"/>
      <c r="E17" s="111"/>
      <c r="F17" s="85" t="s">
        <v>147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7"/>
      <c r="CG17" s="124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6"/>
      <c r="DP17" s="29"/>
      <c r="DQ17" s="47"/>
      <c r="DR17" s="47"/>
      <c r="DS17" s="47"/>
      <c r="DT17" s="29"/>
      <c r="DU17" s="73" t="s">
        <v>93</v>
      </c>
      <c r="DV17" s="73"/>
      <c r="DW17" s="73"/>
      <c r="DX17" s="7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73" t="s">
        <v>94</v>
      </c>
      <c r="EL17" s="73"/>
      <c r="EM17" s="73"/>
      <c r="EN17" s="73"/>
      <c r="EO17" s="83"/>
      <c r="EP17" s="83"/>
      <c r="EQ17" s="83"/>
      <c r="ER17" s="83"/>
      <c r="ES17" s="83"/>
      <c r="ET17" s="29"/>
      <c r="EU17" s="47"/>
      <c r="EV17" s="47"/>
      <c r="EW17" s="47"/>
      <c r="EX17" s="47"/>
      <c r="EY17" s="47"/>
    </row>
    <row r="18" spans="1:155" ht="12.75" customHeight="1">
      <c r="A18" s="45"/>
      <c r="B18" s="111"/>
      <c r="C18" s="111"/>
      <c r="D18" s="111"/>
      <c r="E18" s="111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7"/>
      <c r="CG18" s="124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6"/>
      <c r="DP18" s="29"/>
      <c r="DQ18" s="47"/>
      <c r="DR18" s="47"/>
      <c r="DS18" s="47"/>
      <c r="DT18" s="29"/>
      <c r="DU18" s="73" t="s">
        <v>93</v>
      </c>
      <c r="DV18" s="73"/>
      <c r="DW18" s="73"/>
      <c r="DX18" s="73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73" t="s">
        <v>94</v>
      </c>
      <c r="EL18" s="73"/>
      <c r="EM18" s="73"/>
      <c r="EN18" s="73"/>
      <c r="EO18" s="80"/>
      <c r="EP18" s="80"/>
      <c r="EQ18" s="80"/>
      <c r="ER18" s="80"/>
      <c r="ES18" s="80"/>
      <c r="ET18" s="29"/>
      <c r="EU18" s="47"/>
      <c r="EV18" s="47"/>
      <c r="EW18" s="47"/>
      <c r="EX18" s="47"/>
      <c r="EY18" s="47"/>
    </row>
    <row r="19" spans="1:150" ht="6" customHeight="1">
      <c r="A19" s="48"/>
      <c r="B19" s="111"/>
      <c r="C19" s="111"/>
      <c r="D19" s="111"/>
      <c r="E19" s="11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7"/>
      <c r="CG19" s="124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6"/>
      <c r="DP19" s="3"/>
      <c r="DQ19" s="3"/>
      <c r="DR19" s="46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</row>
    <row r="20" spans="1:150" ht="5.25" customHeight="1">
      <c r="A20" s="48"/>
      <c r="B20" s="111"/>
      <c r="C20" s="111"/>
      <c r="D20" s="111"/>
      <c r="E20" s="111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7"/>
      <c r="CG20" s="124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6"/>
      <c r="DP20" s="3"/>
      <c r="DQ20" s="5"/>
      <c r="DR20" s="3"/>
      <c r="DU20" s="105" t="s">
        <v>62</v>
      </c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7"/>
    </row>
    <row r="21" spans="1:150" ht="8.25" customHeight="1">
      <c r="A21" s="50"/>
      <c r="B21" s="112"/>
      <c r="C21" s="112"/>
      <c r="D21" s="112"/>
      <c r="E21" s="112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9"/>
      <c r="CG21" s="74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6"/>
      <c r="DP21" s="3"/>
      <c r="DQ21" s="5"/>
      <c r="DR21" s="3"/>
      <c r="DU21" s="108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10"/>
    </row>
    <row r="22" spans="1:131" ht="12" customHeight="1">
      <c r="A22" s="51"/>
      <c r="B22" s="51"/>
      <c r="C22" s="51"/>
      <c r="D22" s="5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S22" s="3"/>
      <c r="DT22" s="5"/>
      <c r="DU22" s="3"/>
      <c r="EA22" s="3"/>
    </row>
    <row r="23" spans="1:131" ht="24" customHeight="1">
      <c r="A23" s="7"/>
      <c r="B23" s="7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S23" s="3"/>
      <c r="DT23" s="5"/>
      <c r="DU23" s="3"/>
      <c r="EA23" s="3"/>
    </row>
    <row r="24" spans="1:155" ht="12.75">
      <c r="A24" s="8"/>
      <c r="B24" s="114" t="s">
        <v>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6" t="s">
        <v>289</v>
      </c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9"/>
      <c r="EV24" s="9"/>
      <c r="EW24" s="9"/>
      <c r="EX24" s="9"/>
      <c r="EY24" s="10"/>
    </row>
    <row r="25" spans="1:155" ht="4.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3"/>
    </row>
    <row r="26" spans="1:155" ht="16.5" customHeight="1">
      <c r="A26" s="14"/>
      <c r="B26" s="123" t="s">
        <v>290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9"/>
      <c r="EV26" s="9"/>
      <c r="EW26" s="9"/>
      <c r="EX26" s="9"/>
      <c r="EY26" s="10"/>
    </row>
    <row r="27" spans="1:155" ht="16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25"/>
    </row>
    <row r="28" spans="1:155" ht="19.5" customHeight="1">
      <c r="A28" s="117" t="s">
        <v>63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  <c r="W28" s="77" t="s">
        <v>95</v>
      </c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9"/>
    </row>
    <row r="29" spans="1:155" ht="31.5" customHeigh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74" t="s">
        <v>96</v>
      </c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4" t="s">
        <v>66</v>
      </c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4" t="s">
        <v>67</v>
      </c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6"/>
    </row>
    <row r="30" spans="1:155" s="52" customFormat="1" ht="12.75">
      <c r="A30" s="98">
        <v>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94">
        <v>2</v>
      </c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4">
        <v>3</v>
      </c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4">
        <v>4</v>
      </c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113"/>
    </row>
    <row r="31" spans="1:155" s="52" customFormat="1" ht="12.75">
      <c r="A31" s="90" t="s">
        <v>291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2"/>
      <c r="W31" s="93" t="s">
        <v>68</v>
      </c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 t="s">
        <v>69</v>
      </c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 t="s">
        <v>292</v>
      </c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</row>
  </sheetData>
  <sheetProtection/>
  <mergeCells count="41">
    <mergeCell ref="B26:ET26"/>
    <mergeCell ref="CG13:DM21"/>
    <mergeCell ref="EO17:ES17"/>
    <mergeCell ref="DU15:ET15"/>
    <mergeCell ref="AB7:DX7"/>
    <mergeCell ref="BZ8:CB8"/>
    <mergeCell ref="DU11:ET11"/>
    <mergeCell ref="CG11:DM12"/>
    <mergeCell ref="A11:CF12"/>
    <mergeCell ref="DU20:ET21"/>
    <mergeCell ref="B17:E21"/>
    <mergeCell ref="A31:V31"/>
    <mergeCell ref="W31:BO31"/>
    <mergeCell ref="BP31:DG31"/>
    <mergeCell ref="DH31:EY31"/>
    <mergeCell ref="BP30:DG30"/>
    <mergeCell ref="EO18:ES18"/>
    <mergeCell ref="BP29:DG29"/>
    <mergeCell ref="A30:V30"/>
    <mergeCell ref="W30:BO30"/>
    <mergeCell ref="DH30:EY30"/>
    <mergeCell ref="R1:EH1"/>
    <mergeCell ref="R3:EH3"/>
    <mergeCell ref="R5:EH5"/>
    <mergeCell ref="DU17:DX17"/>
    <mergeCell ref="DY17:EJ17"/>
    <mergeCell ref="EK17:EN17"/>
    <mergeCell ref="DQ13:EX13"/>
    <mergeCell ref="F17:CF21"/>
    <mergeCell ref="DP16:EY16"/>
    <mergeCell ref="DU18:DX18"/>
    <mergeCell ref="EK18:EN18"/>
    <mergeCell ref="W29:BO29"/>
    <mergeCell ref="DU14:ET14"/>
    <mergeCell ref="DH29:EY29"/>
    <mergeCell ref="W28:EY28"/>
    <mergeCell ref="DY18:EJ18"/>
    <mergeCell ref="B13:CF16"/>
    <mergeCell ref="B24:AU24"/>
    <mergeCell ref="AV24:ET24"/>
    <mergeCell ref="A28:V29"/>
  </mergeCells>
  <printOptions/>
  <pageMargins left="0.7874015748031497" right="0.65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72"/>
  <sheetViews>
    <sheetView view="pageBreakPreview" zoomScaleSheetLayoutView="100" zoomScalePageLayoutView="0" workbookViewId="0" topLeftCell="A32">
      <selection activeCell="EU65" sqref="EU65"/>
    </sheetView>
  </sheetViews>
  <sheetFormatPr defaultColWidth="0.875" defaultRowHeight="12.75"/>
  <cols>
    <col min="1" max="161" width="0.875" style="1" customWidth="1"/>
    <col min="162" max="16384" width="0.875" style="1" customWidth="1"/>
  </cols>
  <sheetData>
    <row r="1" ht="3" customHeight="1"/>
    <row r="2" spans="1:161" ht="15.75">
      <c r="A2" s="164" t="s">
        <v>84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pans="1:161" ht="15.75">
      <c r="A3" s="164" t="s">
        <v>44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</row>
    <row r="4" spans="1:139" ht="18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6"/>
      <c r="EE4" s="16"/>
      <c r="EF4" s="16"/>
      <c r="EG4" s="16"/>
      <c r="EH4" s="16"/>
      <c r="EI4" s="16"/>
    </row>
    <row r="5" spans="1:161" ht="12.75">
      <c r="A5" s="151" t="s">
        <v>45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46" t="s">
        <v>11</v>
      </c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53" t="s">
        <v>46</v>
      </c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5"/>
      <c r="BS5" s="146" t="s">
        <v>8</v>
      </c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 t="s">
        <v>7</v>
      </c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 t="s">
        <v>9</v>
      </c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 t="s">
        <v>10</v>
      </c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17" t="s">
        <v>47</v>
      </c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9"/>
      <c r="ER5" s="117" t="s">
        <v>48</v>
      </c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9"/>
    </row>
    <row r="6" spans="1:161" ht="12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56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8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3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144"/>
      <c r="ER6" s="143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144"/>
    </row>
    <row r="7" spans="1:161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59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1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20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2"/>
      <c r="ER7" s="120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2"/>
    </row>
    <row r="8" spans="1:161" ht="12.75">
      <c r="A8" s="165">
        <v>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32">
        <v>2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>
        <v>3</v>
      </c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>
        <v>4</v>
      </c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>
        <v>5</v>
      </c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>
        <v>6</v>
      </c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>
        <v>7</v>
      </c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45">
        <v>8</v>
      </c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>
        <v>9</v>
      </c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</row>
    <row r="9" spans="1:161" s="22" customFormat="1" ht="12.75">
      <c r="A9" s="31"/>
      <c r="B9" s="128" t="s">
        <v>160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0" t="s">
        <v>165</v>
      </c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 t="s">
        <v>166</v>
      </c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27">
        <v>466.1</v>
      </c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31">
        <v>2</v>
      </c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>
        <v>1</v>
      </c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27">
        <f>BS9</f>
        <v>466.1</v>
      </c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>
        <f>DG9</f>
        <v>466.1</v>
      </c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>
        <f>DG9-ED9</f>
        <v>0</v>
      </c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</row>
    <row r="10" spans="1:161" s="22" customFormat="1" ht="12.75">
      <c r="A10" s="31"/>
      <c r="B10" s="128" t="s">
        <v>159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0" t="s">
        <v>167</v>
      </c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 t="s">
        <v>168</v>
      </c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27">
        <v>466.1</v>
      </c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31">
        <v>15</v>
      </c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2">
        <v>1</v>
      </c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27">
        <f aca="true" t="shared" si="0" ref="DG10:DG20">BS10</f>
        <v>466.1</v>
      </c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>
        <f aca="true" t="shared" si="1" ref="ED10:ED20">DG10</f>
        <v>466.1</v>
      </c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>
        <f aca="true" t="shared" si="2" ref="ER10:ER20">DG10-ED10</f>
        <v>0</v>
      </c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</row>
    <row r="11" spans="1:161" s="22" customFormat="1" ht="12.75">
      <c r="A11" s="31"/>
      <c r="B11" s="128" t="s">
        <v>155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9"/>
      <c r="Y11" s="130" t="s">
        <v>169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 t="s">
        <v>170</v>
      </c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27">
        <v>466.1</v>
      </c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31">
        <v>2</v>
      </c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2">
        <v>1</v>
      </c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27">
        <f t="shared" si="0"/>
        <v>466.1</v>
      </c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>
        <f t="shared" si="1"/>
        <v>466.1</v>
      </c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>
        <f t="shared" si="2"/>
        <v>0</v>
      </c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</row>
    <row r="12" spans="1:161" s="22" customFormat="1" ht="12.75">
      <c r="A12" s="31"/>
      <c r="B12" s="128" t="s">
        <v>171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9"/>
      <c r="Y12" s="130" t="s">
        <v>172</v>
      </c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 t="s">
        <v>173</v>
      </c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27">
        <v>466.1</v>
      </c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31">
        <v>15</v>
      </c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2">
        <v>1</v>
      </c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27">
        <f t="shared" si="0"/>
        <v>466.1</v>
      </c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>
        <f t="shared" si="1"/>
        <v>466.1</v>
      </c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>
        <f t="shared" si="2"/>
        <v>0</v>
      </c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</row>
    <row r="13" spans="1:161" s="22" customFormat="1" ht="12.75">
      <c r="A13" s="31"/>
      <c r="B13" s="128" t="s">
        <v>162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9"/>
      <c r="Y13" s="130" t="s">
        <v>174</v>
      </c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 t="s">
        <v>175</v>
      </c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27">
        <v>466.1</v>
      </c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31">
        <v>2</v>
      </c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2">
        <v>1</v>
      </c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27">
        <f t="shared" si="0"/>
        <v>466.1</v>
      </c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>
        <f t="shared" si="1"/>
        <v>466.1</v>
      </c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>
        <f t="shared" si="2"/>
        <v>0</v>
      </c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</row>
    <row r="14" spans="1:161" s="22" customFormat="1" ht="12.75">
      <c r="A14" s="31"/>
      <c r="B14" s="128" t="s">
        <v>157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/>
      <c r="Y14" s="130" t="s">
        <v>174</v>
      </c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 t="s">
        <v>178</v>
      </c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27">
        <v>466.1</v>
      </c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31">
        <v>2</v>
      </c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2">
        <v>1</v>
      </c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27">
        <f t="shared" si="0"/>
        <v>466.1</v>
      </c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>
        <f t="shared" si="1"/>
        <v>466.1</v>
      </c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>
        <f t="shared" si="2"/>
        <v>0</v>
      </c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</row>
    <row r="15" spans="1:161" s="22" customFormat="1" ht="12.75">
      <c r="A15" s="31"/>
      <c r="B15" s="128" t="s">
        <v>176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9"/>
      <c r="Y15" s="130" t="s">
        <v>177</v>
      </c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 t="s">
        <v>179</v>
      </c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27">
        <v>466.1</v>
      </c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31">
        <v>11</v>
      </c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2">
        <v>1</v>
      </c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27">
        <f t="shared" si="0"/>
        <v>466.1</v>
      </c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>
        <f t="shared" si="1"/>
        <v>466.1</v>
      </c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>
        <f t="shared" si="2"/>
        <v>0</v>
      </c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</row>
    <row r="16" spans="1:161" s="22" customFormat="1" ht="12.75">
      <c r="A16" s="31"/>
      <c r="B16" s="128" t="s">
        <v>149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9"/>
      <c r="Y16" s="130" t="s">
        <v>180</v>
      </c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 t="s">
        <v>181</v>
      </c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27">
        <v>466.1</v>
      </c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31">
        <v>2</v>
      </c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2">
        <v>1</v>
      </c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27">
        <f t="shared" si="0"/>
        <v>466.1</v>
      </c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>
        <f t="shared" si="1"/>
        <v>466.1</v>
      </c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>
        <f t="shared" si="2"/>
        <v>0</v>
      </c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</row>
    <row r="17" spans="1:161" s="22" customFormat="1" ht="12.75">
      <c r="A17" s="31"/>
      <c r="B17" s="128" t="s">
        <v>182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9"/>
      <c r="Y17" s="130" t="s">
        <v>183</v>
      </c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 t="s">
        <v>184</v>
      </c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27">
        <v>466.1</v>
      </c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31">
        <v>15</v>
      </c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2">
        <v>1</v>
      </c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27">
        <f t="shared" si="0"/>
        <v>466.1</v>
      </c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>
        <f t="shared" si="1"/>
        <v>466.1</v>
      </c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>
        <f t="shared" si="2"/>
        <v>0</v>
      </c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</row>
    <row r="18" spans="1:161" s="22" customFormat="1" ht="12.75">
      <c r="A18" s="31"/>
      <c r="B18" s="128" t="s">
        <v>154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9"/>
      <c r="Y18" s="130" t="s">
        <v>185</v>
      </c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 t="s">
        <v>186</v>
      </c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27">
        <v>466.1</v>
      </c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31">
        <v>2</v>
      </c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2">
        <v>1</v>
      </c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27">
        <f t="shared" si="0"/>
        <v>466.1</v>
      </c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>
        <f t="shared" si="1"/>
        <v>466.1</v>
      </c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>
        <f t="shared" si="2"/>
        <v>0</v>
      </c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</row>
    <row r="19" spans="1:161" s="22" customFormat="1" ht="12.75">
      <c r="A19" s="31"/>
      <c r="B19" s="128" t="s">
        <v>187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30" t="s">
        <v>188</v>
      </c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 t="s">
        <v>189</v>
      </c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27">
        <v>466.1</v>
      </c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31">
        <v>10</v>
      </c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2">
        <v>1</v>
      </c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27">
        <f t="shared" si="0"/>
        <v>466.1</v>
      </c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>
        <f t="shared" si="1"/>
        <v>466.1</v>
      </c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>
        <f t="shared" si="2"/>
        <v>0</v>
      </c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</row>
    <row r="20" spans="1:161" s="22" customFormat="1" ht="12.75">
      <c r="A20" s="31"/>
      <c r="B20" s="128" t="s">
        <v>190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9"/>
      <c r="Y20" s="130" t="s">
        <v>191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 t="s">
        <v>192</v>
      </c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27">
        <v>466.1</v>
      </c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31">
        <v>6</v>
      </c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2">
        <v>1</v>
      </c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27">
        <f t="shared" si="0"/>
        <v>466.1</v>
      </c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>
        <f t="shared" si="1"/>
        <v>466.1</v>
      </c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>
        <f t="shared" si="2"/>
        <v>0</v>
      </c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</row>
    <row r="21" spans="1:161" s="22" customFormat="1" ht="12.75">
      <c r="A21" s="31"/>
      <c r="B21" s="128" t="s">
        <v>193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9"/>
      <c r="Y21" s="130" t="s">
        <v>194</v>
      </c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 t="s">
        <v>195</v>
      </c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27">
        <v>466.1</v>
      </c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31">
        <v>2</v>
      </c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2">
        <v>1</v>
      </c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27">
        <f>BS21</f>
        <v>466.1</v>
      </c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>
        <f>DG21</f>
        <v>466.1</v>
      </c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>
        <f>DG21-ED21</f>
        <v>0</v>
      </c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</row>
    <row r="22" spans="1:161" s="22" customFormat="1" ht="12.75">
      <c r="A22" s="31"/>
      <c r="B22" s="128" t="s">
        <v>196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9"/>
      <c r="Y22" s="130" t="s">
        <v>197</v>
      </c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 t="s">
        <v>198</v>
      </c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27">
        <v>466.1</v>
      </c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31">
        <v>15</v>
      </c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2">
        <v>1</v>
      </c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27">
        <f>BS22</f>
        <v>466.1</v>
      </c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>
        <f>DG22</f>
        <v>466.1</v>
      </c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>
        <f>DG22-ED22</f>
        <v>0</v>
      </c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</row>
    <row r="23" spans="1:161" s="22" customFormat="1" ht="12.75">
      <c r="A23" s="31"/>
      <c r="B23" s="128" t="s">
        <v>199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9"/>
      <c r="Y23" s="130" t="s">
        <v>200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 t="s">
        <v>201</v>
      </c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27">
        <v>466.1</v>
      </c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31">
        <v>10</v>
      </c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2">
        <v>1</v>
      </c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27">
        <f>BS23</f>
        <v>466.1</v>
      </c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>
        <f>DG23</f>
        <v>466.1</v>
      </c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>
        <f>DG23-ED23</f>
        <v>0</v>
      </c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</row>
    <row r="24" spans="1:161" s="22" customFormat="1" ht="12.75">
      <c r="A24" s="31"/>
      <c r="B24" s="128" t="s">
        <v>202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  <c r="Y24" s="130" t="s">
        <v>203</v>
      </c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 t="s">
        <v>204</v>
      </c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27">
        <v>466.1</v>
      </c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31">
        <v>15</v>
      </c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2">
        <v>1</v>
      </c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27">
        <f aca="true" t="shared" si="3" ref="DG24:DG33">BS24</f>
        <v>466.1</v>
      </c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>
        <f aca="true" t="shared" si="4" ref="ED24:ED33">DG24</f>
        <v>466.1</v>
      </c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>
        <f aca="true" t="shared" si="5" ref="ER24:ER33">DG24-ED24</f>
        <v>0</v>
      </c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</row>
    <row r="25" spans="1:161" s="22" customFormat="1" ht="12.75">
      <c r="A25" s="31"/>
      <c r="B25" s="128" t="s">
        <v>205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9"/>
      <c r="Y25" s="130" t="s">
        <v>206</v>
      </c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 t="s">
        <v>207</v>
      </c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27">
        <v>466.1</v>
      </c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31">
        <v>2</v>
      </c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2">
        <v>1</v>
      </c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27">
        <f t="shared" si="3"/>
        <v>466.1</v>
      </c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>
        <f t="shared" si="4"/>
        <v>466.1</v>
      </c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>
        <f t="shared" si="5"/>
        <v>0</v>
      </c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</row>
    <row r="26" spans="1:161" s="22" customFormat="1" ht="12.75">
      <c r="A26" s="31"/>
      <c r="B26" s="128" t="s">
        <v>208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9"/>
      <c r="Y26" s="130" t="s">
        <v>209</v>
      </c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 t="s">
        <v>210</v>
      </c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27">
        <v>466.1</v>
      </c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31">
        <v>10</v>
      </c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2">
        <v>1</v>
      </c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27">
        <f t="shared" si="3"/>
        <v>466.1</v>
      </c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>
        <f t="shared" si="4"/>
        <v>466.1</v>
      </c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>
        <f t="shared" si="5"/>
        <v>0</v>
      </c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</row>
    <row r="27" spans="1:161" s="22" customFormat="1" ht="12.75">
      <c r="A27" s="31"/>
      <c r="B27" s="128" t="s">
        <v>211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9"/>
      <c r="Y27" s="130" t="s">
        <v>212</v>
      </c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 t="s">
        <v>213</v>
      </c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27">
        <v>466.1</v>
      </c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31">
        <v>15</v>
      </c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2">
        <v>1</v>
      </c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27">
        <f t="shared" si="3"/>
        <v>466.1</v>
      </c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>
        <f t="shared" si="4"/>
        <v>466.1</v>
      </c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>
        <f t="shared" si="5"/>
        <v>0</v>
      </c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</row>
    <row r="28" spans="1:161" s="22" customFormat="1" ht="12.75">
      <c r="A28" s="31"/>
      <c r="B28" s="128" t="s">
        <v>214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9"/>
      <c r="Y28" s="130" t="s">
        <v>215</v>
      </c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 t="s">
        <v>216</v>
      </c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27">
        <v>466.1</v>
      </c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31">
        <v>15</v>
      </c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2">
        <v>1</v>
      </c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27">
        <f t="shared" si="3"/>
        <v>466.1</v>
      </c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>
        <f t="shared" si="4"/>
        <v>466.1</v>
      </c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>
        <f t="shared" si="5"/>
        <v>0</v>
      </c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</row>
    <row r="29" spans="1:161" s="22" customFormat="1" ht="12.75">
      <c r="A29" s="31"/>
      <c r="B29" s="128" t="s">
        <v>156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9"/>
      <c r="Y29" s="169" t="s">
        <v>217</v>
      </c>
      <c r="Z29" s="170"/>
      <c r="AA29" s="170"/>
      <c r="AB29" s="170"/>
      <c r="AC29" s="170"/>
      <c r="AD29" s="170"/>
      <c r="AE29" s="170"/>
      <c r="AF29" s="170"/>
      <c r="AG29" s="170"/>
      <c r="AH29" s="170"/>
      <c r="AI29" s="171"/>
      <c r="AJ29" s="130" t="s">
        <v>218</v>
      </c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27">
        <v>287.11</v>
      </c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31">
        <v>0.24</v>
      </c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2">
        <v>1</v>
      </c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27">
        <f t="shared" si="3"/>
        <v>287.11</v>
      </c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>
        <f t="shared" si="4"/>
        <v>287.11</v>
      </c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>
        <f t="shared" si="5"/>
        <v>0</v>
      </c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</row>
    <row r="30" spans="1:161" s="22" customFormat="1" ht="12.75">
      <c r="A30" s="31"/>
      <c r="B30" s="128" t="s">
        <v>156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9"/>
      <c r="Y30" s="169" t="s">
        <v>217</v>
      </c>
      <c r="Z30" s="170"/>
      <c r="AA30" s="170"/>
      <c r="AB30" s="170"/>
      <c r="AC30" s="170"/>
      <c r="AD30" s="170"/>
      <c r="AE30" s="170"/>
      <c r="AF30" s="170"/>
      <c r="AG30" s="170"/>
      <c r="AH30" s="170"/>
      <c r="AI30" s="171"/>
      <c r="AJ30" s="130" t="s">
        <v>219</v>
      </c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27">
        <v>287.11</v>
      </c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31">
        <v>0.24</v>
      </c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2">
        <v>1</v>
      </c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27">
        <f t="shared" si="3"/>
        <v>287.11</v>
      </c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>
        <f t="shared" si="4"/>
        <v>287.11</v>
      </c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>
        <f t="shared" si="5"/>
        <v>0</v>
      </c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</row>
    <row r="31" spans="1:161" s="22" customFormat="1" ht="12.75">
      <c r="A31" s="31"/>
      <c r="B31" s="128" t="s">
        <v>156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9"/>
      <c r="Y31" s="169" t="s">
        <v>217</v>
      </c>
      <c r="Z31" s="170"/>
      <c r="AA31" s="170"/>
      <c r="AB31" s="170"/>
      <c r="AC31" s="170"/>
      <c r="AD31" s="170"/>
      <c r="AE31" s="170"/>
      <c r="AF31" s="170"/>
      <c r="AG31" s="170"/>
      <c r="AH31" s="170"/>
      <c r="AI31" s="171"/>
      <c r="AJ31" s="130" t="s">
        <v>255</v>
      </c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27">
        <v>287.11</v>
      </c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31">
        <v>0.24</v>
      </c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2">
        <v>1</v>
      </c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27">
        <f t="shared" si="3"/>
        <v>287.11</v>
      </c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>
        <f t="shared" si="4"/>
        <v>287.11</v>
      </c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>
        <f t="shared" si="5"/>
        <v>0</v>
      </c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</row>
    <row r="32" spans="1:161" s="22" customFormat="1" ht="12.75">
      <c r="A32" s="31"/>
      <c r="B32" s="128" t="s">
        <v>156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9"/>
      <c r="Y32" s="169" t="s">
        <v>209</v>
      </c>
      <c r="Z32" s="170"/>
      <c r="AA32" s="170"/>
      <c r="AB32" s="170"/>
      <c r="AC32" s="170"/>
      <c r="AD32" s="170"/>
      <c r="AE32" s="170"/>
      <c r="AF32" s="170"/>
      <c r="AG32" s="170"/>
      <c r="AH32" s="170"/>
      <c r="AI32" s="171"/>
      <c r="AJ32" s="130" t="s">
        <v>254</v>
      </c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27">
        <v>1196.3</v>
      </c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31">
        <v>1</v>
      </c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2">
        <v>1</v>
      </c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27">
        <f t="shared" si="3"/>
        <v>1196.3</v>
      </c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>
        <f t="shared" si="4"/>
        <v>1196.3</v>
      </c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>
        <f t="shared" si="5"/>
        <v>0</v>
      </c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</row>
    <row r="33" spans="1:161" s="22" customFormat="1" ht="12.75">
      <c r="A33" s="31"/>
      <c r="B33" s="128" t="s">
        <v>156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9"/>
      <c r="Y33" s="169" t="s">
        <v>209</v>
      </c>
      <c r="Z33" s="170"/>
      <c r="AA33" s="170"/>
      <c r="AB33" s="170"/>
      <c r="AC33" s="170"/>
      <c r="AD33" s="170"/>
      <c r="AE33" s="170"/>
      <c r="AF33" s="170"/>
      <c r="AG33" s="170"/>
      <c r="AH33" s="170"/>
      <c r="AI33" s="171"/>
      <c r="AJ33" s="130" t="s">
        <v>256</v>
      </c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27">
        <v>1196.3</v>
      </c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31">
        <v>1</v>
      </c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2">
        <v>1</v>
      </c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27">
        <f t="shared" si="3"/>
        <v>1196.3</v>
      </c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>
        <f t="shared" si="4"/>
        <v>1196.3</v>
      </c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>
        <f t="shared" si="5"/>
        <v>0</v>
      </c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</row>
    <row r="34" spans="1:161" s="22" customFormat="1" ht="12.75">
      <c r="A34" s="31"/>
      <c r="B34" s="128" t="s">
        <v>156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  <c r="Y34" s="169" t="s">
        <v>209</v>
      </c>
      <c r="Z34" s="170"/>
      <c r="AA34" s="170"/>
      <c r="AB34" s="170"/>
      <c r="AC34" s="170"/>
      <c r="AD34" s="170"/>
      <c r="AE34" s="170"/>
      <c r="AF34" s="170"/>
      <c r="AG34" s="170"/>
      <c r="AH34" s="170"/>
      <c r="AI34" s="171"/>
      <c r="AJ34" s="130" t="s">
        <v>257</v>
      </c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27">
        <v>1196.3</v>
      </c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31">
        <v>1</v>
      </c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2">
        <v>1</v>
      </c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27">
        <f aca="true" t="shared" si="6" ref="DG34:DG43">BS34</f>
        <v>1196.3</v>
      </c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>
        <f aca="true" t="shared" si="7" ref="ED34:ED43">DG34</f>
        <v>1196.3</v>
      </c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>
        <f aca="true" t="shared" si="8" ref="ER34:ER43">DG34-ED34</f>
        <v>0</v>
      </c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</row>
    <row r="35" spans="1:161" s="22" customFormat="1" ht="12.75">
      <c r="A35" s="31"/>
      <c r="B35" s="128" t="s">
        <v>156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9"/>
      <c r="Y35" s="169" t="s">
        <v>209</v>
      </c>
      <c r="Z35" s="170"/>
      <c r="AA35" s="170"/>
      <c r="AB35" s="170"/>
      <c r="AC35" s="170"/>
      <c r="AD35" s="170"/>
      <c r="AE35" s="170"/>
      <c r="AF35" s="170"/>
      <c r="AG35" s="170"/>
      <c r="AH35" s="170"/>
      <c r="AI35" s="171"/>
      <c r="AJ35" s="130" t="s">
        <v>258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27">
        <v>1196.3</v>
      </c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31">
        <v>1</v>
      </c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2">
        <v>1</v>
      </c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27">
        <f t="shared" si="6"/>
        <v>1196.3</v>
      </c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>
        <f t="shared" si="7"/>
        <v>1196.3</v>
      </c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>
        <f t="shared" si="8"/>
        <v>0</v>
      </c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</row>
    <row r="36" spans="1:161" s="22" customFormat="1" ht="12.75">
      <c r="A36" s="31"/>
      <c r="B36" s="128" t="s">
        <v>156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9"/>
      <c r="Y36" s="169" t="s">
        <v>209</v>
      </c>
      <c r="Z36" s="170"/>
      <c r="AA36" s="170"/>
      <c r="AB36" s="170"/>
      <c r="AC36" s="170"/>
      <c r="AD36" s="170"/>
      <c r="AE36" s="170"/>
      <c r="AF36" s="170"/>
      <c r="AG36" s="170"/>
      <c r="AH36" s="170"/>
      <c r="AI36" s="171"/>
      <c r="AJ36" s="130" t="s">
        <v>259</v>
      </c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27">
        <v>1196.3</v>
      </c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31">
        <v>1</v>
      </c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2">
        <v>1</v>
      </c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27">
        <f t="shared" si="6"/>
        <v>1196.3</v>
      </c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>
        <f t="shared" si="7"/>
        <v>1196.3</v>
      </c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>
        <f t="shared" si="8"/>
        <v>0</v>
      </c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</row>
    <row r="37" spans="1:161" s="22" customFormat="1" ht="12.75">
      <c r="A37" s="31"/>
      <c r="B37" s="128" t="s">
        <v>156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9"/>
      <c r="Y37" s="169" t="s">
        <v>209</v>
      </c>
      <c r="Z37" s="170"/>
      <c r="AA37" s="170"/>
      <c r="AB37" s="170"/>
      <c r="AC37" s="170"/>
      <c r="AD37" s="170"/>
      <c r="AE37" s="170"/>
      <c r="AF37" s="170"/>
      <c r="AG37" s="170"/>
      <c r="AH37" s="170"/>
      <c r="AI37" s="171"/>
      <c r="AJ37" s="130" t="s">
        <v>260</v>
      </c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27">
        <v>1196.3</v>
      </c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31">
        <v>1</v>
      </c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2">
        <v>1</v>
      </c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27">
        <f t="shared" si="6"/>
        <v>1196.3</v>
      </c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>
        <f t="shared" si="7"/>
        <v>1196.3</v>
      </c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>
        <f t="shared" si="8"/>
        <v>0</v>
      </c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</row>
    <row r="38" spans="1:161" s="22" customFormat="1" ht="12.75">
      <c r="A38" s="31"/>
      <c r="B38" s="128" t="s">
        <v>220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9"/>
      <c r="Y38" s="169" t="s">
        <v>238</v>
      </c>
      <c r="Z38" s="170"/>
      <c r="AA38" s="170"/>
      <c r="AB38" s="170"/>
      <c r="AC38" s="170"/>
      <c r="AD38" s="170"/>
      <c r="AE38" s="170"/>
      <c r="AF38" s="170"/>
      <c r="AG38" s="170"/>
      <c r="AH38" s="170"/>
      <c r="AI38" s="171"/>
      <c r="AJ38" s="130" t="s">
        <v>261</v>
      </c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27">
        <v>466.1</v>
      </c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31">
        <v>0.24</v>
      </c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2">
        <v>1</v>
      </c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27">
        <f t="shared" si="6"/>
        <v>466.1</v>
      </c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>
        <f t="shared" si="7"/>
        <v>466.1</v>
      </c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>
        <f t="shared" si="8"/>
        <v>0</v>
      </c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</row>
    <row r="39" spans="1:161" s="22" customFormat="1" ht="12.75">
      <c r="A39" s="31"/>
      <c r="B39" s="128" t="s">
        <v>156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9"/>
      <c r="Y39" s="169" t="s">
        <v>239</v>
      </c>
      <c r="Z39" s="170"/>
      <c r="AA39" s="170"/>
      <c r="AB39" s="170"/>
      <c r="AC39" s="170"/>
      <c r="AD39" s="170"/>
      <c r="AE39" s="170"/>
      <c r="AF39" s="170"/>
      <c r="AG39" s="170"/>
      <c r="AH39" s="170"/>
      <c r="AI39" s="171"/>
      <c r="AJ39" s="130" t="s">
        <v>262</v>
      </c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27">
        <v>232.51</v>
      </c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31">
        <v>0.24</v>
      </c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2">
        <v>1</v>
      </c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27">
        <f t="shared" si="6"/>
        <v>232.51</v>
      </c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>
        <f t="shared" si="7"/>
        <v>232.51</v>
      </c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>
        <f t="shared" si="8"/>
        <v>0</v>
      </c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</row>
    <row r="40" spans="1:161" s="22" customFormat="1" ht="12.75">
      <c r="A40" s="31"/>
      <c r="B40" s="128" t="s">
        <v>156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9"/>
      <c r="Y40" s="169" t="s">
        <v>239</v>
      </c>
      <c r="Z40" s="170"/>
      <c r="AA40" s="170"/>
      <c r="AB40" s="170"/>
      <c r="AC40" s="170"/>
      <c r="AD40" s="170"/>
      <c r="AE40" s="170"/>
      <c r="AF40" s="170"/>
      <c r="AG40" s="170"/>
      <c r="AH40" s="170"/>
      <c r="AI40" s="171"/>
      <c r="AJ40" s="130" t="s">
        <v>263</v>
      </c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27">
        <v>232.51</v>
      </c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31">
        <v>15</v>
      </c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2">
        <v>1</v>
      </c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27">
        <f t="shared" si="6"/>
        <v>232.51</v>
      </c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>
        <f t="shared" si="7"/>
        <v>232.51</v>
      </c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>
        <f t="shared" si="8"/>
        <v>0</v>
      </c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</row>
    <row r="41" spans="1:161" s="22" customFormat="1" ht="12.75">
      <c r="A41" s="31"/>
      <c r="B41" s="128" t="s">
        <v>156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9"/>
      <c r="Y41" s="169" t="s">
        <v>239</v>
      </c>
      <c r="Z41" s="170"/>
      <c r="AA41" s="170"/>
      <c r="AB41" s="170"/>
      <c r="AC41" s="170"/>
      <c r="AD41" s="170"/>
      <c r="AE41" s="170"/>
      <c r="AF41" s="170"/>
      <c r="AG41" s="170"/>
      <c r="AH41" s="170"/>
      <c r="AI41" s="171"/>
      <c r="AJ41" s="130" t="s">
        <v>264</v>
      </c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27">
        <v>232.51</v>
      </c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31">
        <v>10</v>
      </c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2">
        <v>1</v>
      </c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27">
        <f t="shared" si="6"/>
        <v>232.51</v>
      </c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>
        <f t="shared" si="7"/>
        <v>232.51</v>
      </c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>
        <f t="shared" si="8"/>
        <v>0</v>
      </c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</row>
    <row r="42" spans="1:161" s="22" customFormat="1" ht="12.75">
      <c r="A42" s="31"/>
      <c r="B42" s="128" t="s">
        <v>156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9"/>
      <c r="Y42" s="169" t="s">
        <v>239</v>
      </c>
      <c r="Z42" s="170"/>
      <c r="AA42" s="170"/>
      <c r="AB42" s="170"/>
      <c r="AC42" s="170"/>
      <c r="AD42" s="170"/>
      <c r="AE42" s="170"/>
      <c r="AF42" s="170"/>
      <c r="AG42" s="170"/>
      <c r="AH42" s="170"/>
      <c r="AI42" s="171"/>
      <c r="AJ42" s="130" t="s">
        <v>265</v>
      </c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27">
        <v>232.51</v>
      </c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31">
        <v>10</v>
      </c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2">
        <v>1</v>
      </c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27">
        <f t="shared" si="6"/>
        <v>232.51</v>
      </c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>
        <f t="shared" si="7"/>
        <v>232.51</v>
      </c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>
        <f t="shared" si="8"/>
        <v>0</v>
      </c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</row>
    <row r="43" spans="1:161" s="22" customFormat="1" ht="12.75">
      <c r="A43" s="31"/>
      <c r="B43" s="128" t="s">
        <v>235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9"/>
      <c r="Y43" s="169" t="s">
        <v>240</v>
      </c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  <c r="AJ43" s="130" t="s">
        <v>266</v>
      </c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27">
        <v>466.1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31">
        <v>2</v>
      </c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2">
        <v>1</v>
      </c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27">
        <f t="shared" si="6"/>
        <v>466.1</v>
      </c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>
        <f t="shared" si="7"/>
        <v>466.1</v>
      </c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>
        <f t="shared" si="8"/>
        <v>0</v>
      </c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</row>
    <row r="44" spans="1:161" s="22" customFormat="1" ht="12.75">
      <c r="A44" s="31"/>
      <c r="B44" s="128" t="s">
        <v>222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9"/>
      <c r="Y44" s="169" t="s">
        <v>241</v>
      </c>
      <c r="Z44" s="170"/>
      <c r="AA44" s="170"/>
      <c r="AB44" s="170"/>
      <c r="AC44" s="170"/>
      <c r="AD44" s="170"/>
      <c r="AE44" s="170"/>
      <c r="AF44" s="170"/>
      <c r="AG44" s="170"/>
      <c r="AH44" s="170"/>
      <c r="AI44" s="171"/>
      <c r="AJ44" s="130" t="s">
        <v>267</v>
      </c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27">
        <v>466.1</v>
      </c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31">
        <v>2</v>
      </c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2">
        <v>1</v>
      </c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27">
        <f>BS44</f>
        <v>466.1</v>
      </c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>
        <f>DG44</f>
        <v>466.1</v>
      </c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>
        <f>DG44-ED44</f>
        <v>0</v>
      </c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</row>
    <row r="45" spans="1:161" s="22" customFormat="1" ht="12.75">
      <c r="A45" s="31"/>
      <c r="B45" s="128" t="s">
        <v>223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9"/>
      <c r="Y45" s="169" t="s">
        <v>242</v>
      </c>
      <c r="Z45" s="170"/>
      <c r="AA45" s="170"/>
      <c r="AB45" s="170"/>
      <c r="AC45" s="170"/>
      <c r="AD45" s="170"/>
      <c r="AE45" s="170"/>
      <c r="AF45" s="170"/>
      <c r="AG45" s="170"/>
      <c r="AH45" s="170"/>
      <c r="AI45" s="171"/>
      <c r="AJ45" s="130" t="s">
        <v>268</v>
      </c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27">
        <v>466.1</v>
      </c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31">
        <v>4</v>
      </c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2">
        <v>1</v>
      </c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27">
        <f aca="true" t="shared" si="9" ref="DG45:DG55">BS45</f>
        <v>466.1</v>
      </c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>
        <f aca="true" t="shared" si="10" ref="ED45:ED55">DG45</f>
        <v>466.1</v>
      </c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>
        <f aca="true" t="shared" si="11" ref="ER45:ER55">DG45-ED45</f>
        <v>0</v>
      </c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</row>
    <row r="46" spans="1:161" s="22" customFormat="1" ht="12.75">
      <c r="A46" s="31"/>
      <c r="B46" s="128" t="s">
        <v>236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9"/>
      <c r="Y46" s="169" t="s">
        <v>243</v>
      </c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  <c r="AJ46" s="130" t="s">
        <v>269</v>
      </c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27">
        <v>466.1</v>
      </c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31">
        <v>2</v>
      </c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2">
        <v>1</v>
      </c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27">
        <f t="shared" si="9"/>
        <v>466.1</v>
      </c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>
        <f t="shared" si="10"/>
        <v>466.1</v>
      </c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>
        <f t="shared" si="11"/>
        <v>0</v>
      </c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</row>
    <row r="47" spans="1:161" s="22" customFormat="1" ht="12.75">
      <c r="A47" s="31"/>
      <c r="B47" s="128" t="s">
        <v>225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9"/>
      <c r="Y47" s="169" t="s">
        <v>244</v>
      </c>
      <c r="Z47" s="170"/>
      <c r="AA47" s="170"/>
      <c r="AB47" s="170"/>
      <c r="AC47" s="170"/>
      <c r="AD47" s="170"/>
      <c r="AE47" s="170"/>
      <c r="AF47" s="170"/>
      <c r="AG47" s="170"/>
      <c r="AH47" s="170"/>
      <c r="AI47" s="171"/>
      <c r="AJ47" s="130" t="s">
        <v>270</v>
      </c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27">
        <v>466.1</v>
      </c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31">
        <v>1</v>
      </c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2">
        <v>1</v>
      </c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27">
        <f t="shared" si="9"/>
        <v>466.1</v>
      </c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>
        <f t="shared" si="10"/>
        <v>466.1</v>
      </c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>
        <f t="shared" si="11"/>
        <v>0</v>
      </c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</row>
    <row r="48" spans="1:161" s="22" customFormat="1" ht="12.75">
      <c r="A48" s="31"/>
      <c r="B48" s="128" t="s">
        <v>226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9"/>
      <c r="Y48" s="169" t="s">
        <v>245</v>
      </c>
      <c r="Z48" s="170"/>
      <c r="AA48" s="170"/>
      <c r="AB48" s="170"/>
      <c r="AC48" s="170"/>
      <c r="AD48" s="170"/>
      <c r="AE48" s="170"/>
      <c r="AF48" s="170"/>
      <c r="AG48" s="170"/>
      <c r="AH48" s="170"/>
      <c r="AI48" s="171"/>
      <c r="AJ48" s="130" t="s">
        <v>271</v>
      </c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27">
        <v>466.1</v>
      </c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31">
        <v>15</v>
      </c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2">
        <v>1</v>
      </c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27">
        <f t="shared" si="9"/>
        <v>466.1</v>
      </c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>
        <f t="shared" si="10"/>
        <v>466.1</v>
      </c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>
        <f t="shared" si="11"/>
        <v>0</v>
      </c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</row>
    <row r="49" spans="1:161" s="22" customFormat="1" ht="12.75">
      <c r="A49" s="31"/>
      <c r="B49" s="128" t="s">
        <v>226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9"/>
      <c r="Y49" s="169" t="s">
        <v>245</v>
      </c>
      <c r="Z49" s="170"/>
      <c r="AA49" s="170"/>
      <c r="AB49" s="170"/>
      <c r="AC49" s="170"/>
      <c r="AD49" s="170"/>
      <c r="AE49" s="170"/>
      <c r="AF49" s="170"/>
      <c r="AG49" s="170"/>
      <c r="AH49" s="170"/>
      <c r="AI49" s="171"/>
      <c r="AJ49" s="130" t="s">
        <v>272</v>
      </c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27">
        <v>1937.52</v>
      </c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31">
        <v>10</v>
      </c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2">
        <v>1</v>
      </c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27">
        <f t="shared" si="9"/>
        <v>1937.52</v>
      </c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>
        <f t="shared" si="10"/>
        <v>1937.52</v>
      </c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>
        <f t="shared" si="11"/>
        <v>0</v>
      </c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</row>
    <row r="50" spans="1:161" s="22" customFormat="1" ht="12.75">
      <c r="A50" s="31"/>
      <c r="B50" s="128" t="s">
        <v>156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9"/>
      <c r="Y50" s="169" t="s">
        <v>246</v>
      </c>
      <c r="Z50" s="170"/>
      <c r="AA50" s="170"/>
      <c r="AB50" s="170"/>
      <c r="AC50" s="170"/>
      <c r="AD50" s="170"/>
      <c r="AE50" s="170"/>
      <c r="AF50" s="170"/>
      <c r="AG50" s="170"/>
      <c r="AH50" s="170"/>
      <c r="AI50" s="171"/>
      <c r="AJ50" s="130" t="s">
        <v>273</v>
      </c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27">
        <v>968.76</v>
      </c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31">
        <v>2</v>
      </c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2">
        <v>1</v>
      </c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27">
        <f t="shared" si="9"/>
        <v>968.76</v>
      </c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>
        <f t="shared" si="10"/>
        <v>968.76</v>
      </c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>
        <f t="shared" si="11"/>
        <v>0</v>
      </c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</row>
    <row r="51" spans="1:161" s="22" customFormat="1" ht="12.75">
      <c r="A51" s="31"/>
      <c r="B51" s="128" t="s">
        <v>156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9"/>
      <c r="Y51" s="169" t="s">
        <v>241</v>
      </c>
      <c r="Z51" s="170"/>
      <c r="AA51" s="170"/>
      <c r="AB51" s="170"/>
      <c r="AC51" s="170"/>
      <c r="AD51" s="170"/>
      <c r="AE51" s="170"/>
      <c r="AF51" s="170"/>
      <c r="AG51" s="170"/>
      <c r="AH51" s="170"/>
      <c r="AI51" s="171"/>
      <c r="AJ51" s="130" t="s">
        <v>274</v>
      </c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27">
        <v>466.1</v>
      </c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31">
        <v>5</v>
      </c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2">
        <v>1</v>
      </c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27">
        <f t="shared" si="9"/>
        <v>466.1</v>
      </c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>
        <f t="shared" si="10"/>
        <v>466.1</v>
      </c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>
        <f t="shared" si="11"/>
        <v>0</v>
      </c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</row>
    <row r="52" spans="1:161" s="22" customFormat="1" ht="12.75">
      <c r="A52" s="31"/>
      <c r="B52" s="128" t="s">
        <v>227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9"/>
      <c r="Y52" s="169" t="s">
        <v>241</v>
      </c>
      <c r="Z52" s="170"/>
      <c r="AA52" s="170"/>
      <c r="AB52" s="170"/>
      <c r="AC52" s="170"/>
      <c r="AD52" s="170"/>
      <c r="AE52" s="170"/>
      <c r="AF52" s="170"/>
      <c r="AG52" s="170"/>
      <c r="AH52" s="170"/>
      <c r="AI52" s="171"/>
      <c r="AJ52" s="130" t="s">
        <v>275</v>
      </c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27">
        <v>466.1</v>
      </c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31">
        <v>2</v>
      </c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2">
        <v>1</v>
      </c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27">
        <f t="shared" si="9"/>
        <v>466.1</v>
      </c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>
        <f t="shared" si="10"/>
        <v>466.1</v>
      </c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>
        <f t="shared" si="11"/>
        <v>0</v>
      </c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</row>
    <row r="53" spans="1:161" s="22" customFormat="1" ht="12.75">
      <c r="A53" s="31"/>
      <c r="B53" s="128" t="s">
        <v>228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9"/>
      <c r="Y53" s="169" t="s">
        <v>247</v>
      </c>
      <c r="Z53" s="170"/>
      <c r="AA53" s="170"/>
      <c r="AB53" s="170"/>
      <c r="AC53" s="170"/>
      <c r="AD53" s="170"/>
      <c r="AE53" s="170"/>
      <c r="AF53" s="170"/>
      <c r="AG53" s="170"/>
      <c r="AH53" s="170"/>
      <c r="AI53" s="171"/>
      <c r="AJ53" s="130" t="s">
        <v>276</v>
      </c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27">
        <v>466.1</v>
      </c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31">
        <v>12</v>
      </c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2">
        <v>1</v>
      </c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27">
        <f t="shared" si="9"/>
        <v>466.1</v>
      </c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>
        <f t="shared" si="10"/>
        <v>466.1</v>
      </c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>
        <f t="shared" si="11"/>
        <v>0</v>
      </c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</row>
    <row r="54" spans="1:161" s="22" customFormat="1" ht="12.75">
      <c r="A54" s="31"/>
      <c r="B54" s="128" t="s">
        <v>229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9"/>
      <c r="Y54" s="169" t="s">
        <v>241</v>
      </c>
      <c r="Z54" s="170"/>
      <c r="AA54" s="170"/>
      <c r="AB54" s="170"/>
      <c r="AC54" s="170"/>
      <c r="AD54" s="170"/>
      <c r="AE54" s="170"/>
      <c r="AF54" s="170"/>
      <c r="AG54" s="170"/>
      <c r="AH54" s="170"/>
      <c r="AI54" s="171"/>
      <c r="AJ54" s="130" t="s">
        <v>277</v>
      </c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27">
        <v>466.1</v>
      </c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31">
        <v>2</v>
      </c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2">
        <v>1</v>
      </c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27">
        <f t="shared" si="9"/>
        <v>466.1</v>
      </c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>
        <f t="shared" si="10"/>
        <v>466.1</v>
      </c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>
        <f t="shared" si="11"/>
        <v>0</v>
      </c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</row>
    <row r="55" spans="1:161" s="22" customFormat="1" ht="12.75">
      <c r="A55" s="31"/>
      <c r="B55" s="128" t="s">
        <v>237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9"/>
      <c r="Y55" s="169" t="s">
        <v>248</v>
      </c>
      <c r="Z55" s="170"/>
      <c r="AA55" s="170"/>
      <c r="AB55" s="170"/>
      <c r="AC55" s="170"/>
      <c r="AD55" s="170"/>
      <c r="AE55" s="170"/>
      <c r="AF55" s="170"/>
      <c r="AG55" s="170"/>
      <c r="AH55" s="170"/>
      <c r="AI55" s="171"/>
      <c r="AJ55" s="130" t="s">
        <v>278</v>
      </c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27">
        <v>466.1</v>
      </c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31">
        <v>2</v>
      </c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2">
        <v>1</v>
      </c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27">
        <f t="shared" si="9"/>
        <v>466.1</v>
      </c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>
        <f t="shared" si="10"/>
        <v>466.1</v>
      </c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>
        <f t="shared" si="11"/>
        <v>0</v>
      </c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</row>
    <row r="56" spans="1:161" s="22" customFormat="1" ht="12.75">
      <c r="A56" s="31"/>
      <c r="B56" s="128" t="s">
        <v>230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9"/>
      <c r="Y56" s="169" t="s">
        <v>249</v>
      </c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130" t="s">
        <v>279</v>
      </c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27">
        <v>466.1</v>
      </c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31">
        <v>2</v>
      </c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2">
        <v>1</v>
      </c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27">
        <f aca="true" t="shared" si="12" ref="DG56:DG61">BS56</f>
        <v>466.1</v>
      </c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>
        <f aca="true" t="shared" si="13" ref="ED56:ED61">DG56</f>
        <v>466.1</v>
      </c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>
        <f aca="true" t="shared" si="14" ref="ER56:ER61">DG56-ED56</f>
        <v>0</v>
      </c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</row>
    <row r="57" spans="1:161" s="22" customFormat="1" ht="12.75">
      <c r="A57" s="31"/>
      <c r="B57" s="128" t="s">
        <v>151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9"/>
      <c r="Y57" s="169" t="s">
        <v>250</v>
      </c>
      <c r="Z57" s="170"/>
      <c r="AA57" s="170"/>
      <c r="AB57" s="170"/>
      <c r="AC57" s="170"/>
      <c r="AD57" s="170"/>
      <c r="AE57" s="170"/>
      <c r="AF57" s="170"/>
      <c r="AG57" s="170"/>
      <c r="AH57" s="170"/>
      <c r="AI57" s="171"/>
      <c r="AJ57" s="130" t="s">
        <v>280</v>
      </c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27">
        <v>466.1</v>
      </c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31">
        <v>15</v>
      </c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2">
        <v>1</v>
      </c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27">
        <f t="shared" si="12"/>
        <v>466.1</v>
      </c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>
        <f t="shared" si="13"/>
        <v>466.1</v>
      </c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>
        <f t="shared" si="14"/>
        <v>0</v>
      </c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</row>
    <row r="58" spans="1:161" s="22" customFormat="1" ht="12.75">
      <c r="A58" s="31"/>
      <c r="B58" s="128" t="s">
        <v>231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9"/>
      <c r="Y58" s="169" t="s">
        <v>251</v>
      </c>
      <c r="Z58" s="170"/>
      <c r="AA58" s="170"/>
      <c r="AB58" s="170"/>
      <c r="AC58" s="170"/>
      <c r="AD58" s="170"/>
      <c r="AE58" s="170"/>
      <c r="AF58" s="170"/>
      <c r="AG58" s="170"/>
      <c r="AH58" s="170"/>
      <c r="AI58" s="171"/>
      <c r="AJ58" s="130" t="s">
        <v>281</v>
      </c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27">
        <v>466.1</v>
      </c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31">
        <v>2</v>
      </c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2">
        <v>1</v>
      </c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27">
        <f t="shared" si="12"/>
        <v>466.1</v>
      </c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>
        <f t="shared" si="13"/>
        <v>466.1</v>
      </c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>
        <f t="shared" si="14"/>
        <v>0</v>
      </c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</row>
    <row r="59" spans="1:161" s="22" customFormat="1" ht="12.75">
      <c r="A59" s="31"/>
      <c r="B59" s="128" t="s">
        <v>232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9"/>
      <c r="Y59" s="169" t="s">
        <v>251</v>
      </c>
      <c r="Z59" s="170"/>
      <c r="AA59" s="170"/>
      <c r="AB59" s="170"/>
      <c r="AC59" s="170"/>
      <c r="AD59" s="170"/>
      <c r="AE59" s="170"/>
      <c r="AF59" s="170"/>
      <c r="AG59" s="170"/>
      <c r="AH59" s="170"/>
      <c r="AI59" s="171"/>
      <c r="AJ59" s="130" t="s">
        <v>282</v>
      </c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27">
        <v>466.1</v>
      </c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31">
        <v>2</v>
      </c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2">
        <v>1</v>
      </c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27">
        <f t="shared" si="12"/>
        <v>466.1</v>
      </c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>
        <f t="shared" si="13"/>
        <v>466.1</v>
      </c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>
        <f t="shared" si="14"/>
        <v>0</v>
      </c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</row>
    <row r="60" spans="1:161" s="22" customFormat="1" ht="12.75">
      <c r="A60" s="31"/>
      <c r="B60" s="128" t="s">
        <v>233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9"/>
      <c r="Y60" s="169" t="s">
        <v>252</v>
      </c>
      <c r="Z60" s="170"/>
      <c r="AA60" s="170"/>
      <c r="AB60" s="170"/>
      <c r="AC60" s="170"/>
      <c r="AD60" s="170"/>
      <c r="AE60" s="170"/>
      <c r="AF60" s="170"/>
      <c r="AG60" s="170"/>
      <c r="AH60" s="170"/>
      <c r="AI60" s="171"/>
      <c r="AJ60" s="130" t="s">
        <v>283</v>
      </c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27">
        <v>466.1</v>
      </c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31">
        <v>2</v>
      </c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2">
        <v>1</v>
      </c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27">
        <f t="shared" si="12"/>
        <v>466.1</v>
      </c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>
        <f t="shared" si="13"/>
        <v>466.1</v>
      </c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>
        <f t="shared" si="14"/>
        <v>0</v>
      </c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</row>
    <row r="61" spans="1:161" s="22" customFormat="1" ht="12.75">
      <c r="A61" s="31"/>
      <c r="B61" s="128" t="s">
        <v>234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9"/>
      <c r="Y61" s="169" t="s">
        <v>253</v>
      </c>
      <c r="Z61" s="170"/>
      <c r="AA61" s="170"/>
      <c r="AB61" s="170"/>
      <c r="AC61" s="170"/>
      <c r="AD61" s="170"/>
      <c r="AE61" s="170"/>
      <c r="AF61" s="170"/>
      <c r="AG61" s="170"/>
      <c r="AH61" s="170"/>
      <c r="AI61" s="171"/>
      <c r="AJ61" s="130" t="s">
        <v>284</v>
      </c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27">
        <v>466.1</v>
      </c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31">
        <v>2</v>
      </c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2">
        <v>1</v>
      </c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27">
        <f t="shared" si="12"/>
        <v>466.1</v>
      </c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>
        <f t="shared" si="13"/>
        <v>466.1</v>
      </c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>
        <f t="shared" si="14"/>
        <v>0</v>
      </c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</row>
    <row r="62" spans="1:178" s="22" customFormat="1" ht="12.75">
      <c r="A62" s="31"/>
      <c r="B62" s="128" t="s">
        <v>49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9"/>
      <c r="Y62" s="130" t="s">
        <v>12</v>
      </c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2" t="s">
        <v>12</v>
      </c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66">
        <f>SUM(BS9:CD61)</f>
        <v>29587.249999999967</v>
      </c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32" t="s">
        <v>12</v>
      </c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1">
        <f>SUM(CT9:DF61)</f>
        <v>53</v>
      </c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7">
        <f>SUM(DG9:EC61)</f>
        <v>29587.249999999967</v>
      </c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9"/>
      <c r="ED62" s="137">
        <f>SUM(ED9:EQ61)</f>
        <v>29587.249999999967</v>
      </c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9"/>
      <c r="ER62" s="134">
        <f>ER9+ER10+ER11+ER13+ER15+ER16+ER17+ER18+ER19</f>
        <v>0</v>
      </c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6"/>
      <c r="FG62" s="167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</row>
    <row r="63" spans="1:161" s="22" customFormat="1" ht="12.75">
      <c r="A63" s="1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141">
        <f>SUM(CE9:CS61)</f>
        <v>296.20000000000005</v>
      </c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</row>
    <row r="64" spans="1:161" s="22" customFormat="1" ht="12.75">
      <c r="A64" s="1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</row>
    <row r="65" spans="4:131" ht="14.25" customHeight="1">
      <c r="D65" s="150" t="s">
        <v>82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71"/>
      <c r="AI65" s="71"/>
      <c r="AJ65" s="71"/>
      <c r="AK65" s="71"/>
      <c r="AL65" s="71"/>
      <c r="AM65" s="71"/>
      <c r="AN65" s="71"/>
      <c r="AO65" s="172" t="s">
        <v>285</v>
      </c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CB65" s="140" t="s">
        <v>83</v>
      </c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H65" s="148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</row>
    <row r="66" spans="48:131" s="53" customFormat="1" ht="11.25" customHeight="1">
      <c r="AV66" s="133" t="s">
        <v>75</v>
      </c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CB66" s="133" t="s">
        <v>76</v>
      </c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H66" s="133" t="s">
        <v>77</v>
      </c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</row>
    <row r="67" spans="4:131" ht="63.75" customHeight="1">
      <c r="D67" s="150" t="s">
        <v>74</v>
      </c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V67" s="149" t="s">
        <v>286</v>
      </c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CB67" s="149" t="s">
        <v>287</v>
      </c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</row>
    <row r="68" spans="48:131" s="53" customFormat="1" ht="11.25" customHeight="1">
      <c r="AV68" s="133" t="s">
        <v>75</v>
      </c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CB68" s="133" t="s">
        <v>76</v>
      </c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H68" s="133" t="s">
        <v>77</v>
      </c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</row>
    <row r="69" ht="11.25" customHeight="1"/>
    <row r="70" spans="1:128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V70" s="163" t="s">
        <v>97</v>
      </c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CB70" s="147" t="s">
        <v>78</v>
      </c>
      <c r="CC70" s="147"/>
      <c r="CD70" s="163" t="s">
        <v>288</v>
      </c>
      <c r="CE70" s="163"/>
      <c r="CF70" s="163"/>
      <c r="CG70" s="1" t="s">
        <v>78</v>
      </c>
      <c r="CI70" s="163" t="s">
        <v>70</v>
      </c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47">
        <v>20</v>
      </c>
      <c r="CV70" s="147"/>
      <c r="CW70" s="147"/>
      <c r="CX70" s="147"/>
      <c r="CY70" s="162" t="s">
        <v>137</v>
      </c>
      <c r="CZ70" s="162"/>
      <c r="DA70" s="162"/>
      <c r="DB70" s="1" t="s">
        <v>79</v>
      </c>
      <c r="DS70" s="16"/>
      <c r="DT70" s="16"/>
      <c r="DU70" s="16"/>
      <c r="DV70" s="16"/>
      <c r="DW70" s="16"/>
      <c r="DX70" s="16"/>
    </row>
    <row r="71" spans="48:128" s="53" customFormat="1" ht="12.75">
      <c r="AV71" s="133" t="s">
        <v>80</v>
      </c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CB71" s="152" t="s">
        <v>81</v>
      </c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F71" s="1"/>
      <c r="DS71" s="54"/>
      <c r="DT71" s="54"/>
      <c r="DU71" s="54"/>
      <c r="DV71" s="54"/>
      <c r="DW71" s="54"/>
      <c r="DX71" s="54"/>
    </row>
    <row r="72" spans="1:110" s="53" customFormat="1" ht="11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</row>
  </sheetData>
  <sheetProtection/>
  <mergeCells count="530">
    <mergeCell ref="DG61:EC61"/>
    <mergeCell ref="ED61:EQ61"/>
    <mergeCell ref="ER61:FE61"/>
    <mergeCell ref="D65:AG65"/>
    <mergeCell ref="AO65:BY65"/>
    <mergeCell ref="B61:X61"/>
    <mergeCell ref="Y61:AI61"/>
    <mergeCell ref="AJ61:BR61"/>
    <mergeCell ref="BS61:CD61"/>
    <mergeCell ref="CE61:CS61"/>
    <mergeCell ref="CT61:DF61"/>
    <mergeCell ref="ER59:FE59"/>
    <mergeCell ref="B60:X60"/>
    <mergeCell ref="Y60:AI60"/>
    <mergeCell ref="AJ60:BR60"/>
    <mergeCell ref="BS60:CD60"/>
    <mergeCell ref="CE60:CS60"/>
    <mergeCell ref="CT60:DF60"/>
    <mergeCell ref="DG60:EC60"/>
    <mergeCell ref="ED60:EQ60"/>
    <mergeCell ref="ER60:FE60"/>
    <mergeCell ref="ED58:EQ58"/>
    <mergeCell ref="ER58:FE58"/>
    <mergeCell ref="B59:X59"/>
    <mergeCell ref="Y59:AI59"/>
    <mergeCell ref="AJ59:BR59"/>
    <mergeCell ref="BS59:CD59"/>
    <mergeCell ref="CE59:CS59"/>
    <mergeCell ref="CT59:DF59"/>
    <mergeCell ref="DG59:EC59"/>
    <mergeCell ref="ED59:EQ59"/>
    <mergeCell ref="DG57:EC57"/>
    <mergeCell ref="ED57:EQ57"/>
    <mergeCell ref="ER57:FE57"/>
    <mergeCell ref="B58:X58"/>
    <mergeCell ref="Y58:AI58"/>
    <mergeCell ref="AJ58:BR58"/>
    <mergeCell ref="BS58:CD58"/>
    <mergeCell ref="CE58:CS58"/>
    <mergeCell ref="CT58:DF58"/>
    <mergeCell ref="DG58:EC58"/>
    <mergeCell ref="B57:X57"/>
    <mergeCell ref="Y57:AI57"/>
    <mergeCell ref="AJ57:BR57"/>
    <mergeCell ref="BS57:CD57"/>
    <mergeCell ref="CE57:CS57"/>
    <mergeCell ref="CT57:DF57"/>
    <mergeCell ref="ER55:FE55"/>
    <mergeCell ref="B56:X56"/>
    <mergeCell ref="Y56:AI56"/>
    <mergeCell ref="AJ56:BR56"/>
    <mergeCell ref="BS56:CD56"/>
    <mergeCell ref="CE56:CS56"/>
    <mergeCell ref="CT56:DF56"/>
    <mergeCell ref="DG56:EC56"/>
    <mergeCell ref="ED56:EQ56"/>
    <mergeCell ref="ER56:FE56"/>
    <mergeCell ref="ED54:EQ54"/>
    <mergeCell ref="ER54:FE54"/>
    <mergeCell ref="B55:X55"/>
    <mergeCell ref="Y55:AI55"/>
    <mergeCell ref="AJ55:BR55"/>
    <mergeCell ref="BS55:CD55"/>
    <mergeCell ref="CE55:CS55"/>
    <mergeCell ref="CT55:DF55"/>
    <mergeCell ref="DG55:EC55"/>
    <mergeCell ref="ED55:EQ55"/>
    <mergeCell ref="DG53:EC53"/>
    <mergeCell ref="ED53:EQ53"/>
    <mergeCell ref="ER53:FE53"/>
    <mergeCell ref="B54:X54"/>
    <mergeCell ref="Y54:AI54"/>
    <mergeCell ref="AJ54:BR54"/>
    <mergeCell ref="BS54:CD54"/>
    <mergeCell ref="CE54:CS54"/>
    <mergeCell ref="CT54:DF54"/>
    <mergeCell ref="DG54:EC54"/>
    <mergeCell ref="B53:X53"/>
    <mergeCell ref="Y53:AI53"/>
    <mergeCell ref="AJ53:BR53"/>
    <mergeCell ref="BS53:CD53"/>
    <mergeCell ref="CE53:CS53"/>
    <mergeCell ref="CT53:DF53"/>
    <mergeCell ref="ER51:FE51"/>
    <mergeCell ref="B52:X52"/>
    <mergeCell ref="Y52:AI52"/>
    <mergeCell ref="AJ52:BR52"/>
    <mergeCell ref="BS52:CD52"/>
    <mergeCell ref="CE52:CS52"/>
    <mergeCell ref="CT52:DF52"/>
    <mergeCell ref="DG52:EC52"/>
    <mergeCell ref="ED52:EQ52"/>
    <mergeCell ref="ER52:FE52"/>
    <mergeCell ref="ED50:EQ50"/>
    <mergeCell ref="ER50:FE50"/>
    <mergeCell ref="B51:X51"/>
    <mergeCell ref="Y51:AI51"/>
    <mergeCell ref="AJ51:BR51"/>
    <mergeCell ref="BS51:CD51"/>
    <mergeCell ref="CE51:CS51"/>
    <mergeCell ref="CT51:DF51"/>
    <mergeCell ref="DG51:EC51"/>
    <mergeCell ref="ED51:EQ51"/>
    <mergeCell ref="DG49:EC49"/>
    <mergeCell ref="ED49:EQ49"/>
    <mergeCell ref="ER49:FE49"/>
    <mergeCell ref="B50:X50"/>
    <mergeCell ref="Y50:AI50"/>
    <mergeCell ref="AJ50:BR50"/>
    <mergeCell ref="BS50:CD50"/>
    <mergeCell ref="CE50:CS50"/>
    <mergeCell ref="CT50:DF50"/>
    <mergeCell ref="DG50:EC50"/>
    <mergeCell ref="B49:X49"/>
    <mergeCell ref="Y49:AI49"/>
    <mergeCell ref="AJ49:BR49"/>
    <mergeCell ref="BS49:CD49"/>
    <mergeCell ref="CE49:CS49"/>
    <mergeCell ref="CT49:DF49"/>
    <mergeCell ref="ER47:FE47"/>
    <mergeCell ref="B48:X48"/>
    <mergeCell ref="Y48:AI48"/>
    <mergeCell ref="AJ48:BR48"/>
    <mergeCell ref="BS48:CD48"/>
    <mergeCell ref="CE48:CS48"/>
    <mergeCell ref="CT48:DF48"/>
    <mergeCell ref="DG48:EC48"/>
    <mergeCell ref="ED48:EQ48"/>
    <mergeCell ref="ER48:FE48"/>
    <mergeCell ref="ED46:EQ46"/>
    <mergeCell ref="ER46:FE46"/>
    <mergeCell ref="B47:X47"/>
    <mergeCell ref="Y47:AI47"/>
    <mergeCell ref="AJ47:BR47"/>
    <mergeCell ref="BS47:CD47"/>
    <mergeCell ref="CE47:CS47"/>
    <mergeCell ref="CT47:DF47"/>
    <mergeCell ref="DG47:EC47"/>
    <mergeCell ref="ED47:EQ47"/>
    <mergeCell ref="DG45:EC45"/>
    <mergeCell ref="ED45:EQ45"/>
    <mergeCell ref="ER45:FE45"/>
    <mergeCell ref="B46:X46"/>
    <mergeCell ref="Y46:AI46"/>
    <mergeCell ref="AJ46:BR46"/>
    <mergeCell ref="BS46:CD46"/>
    <mergeCell ref="CE46:CS46"/>
    <mergeCell ref="CT46:DF46"/>
    <mergeCell ref="DG46:EC46"/>
    <mergeCell ref="B45:X45"/>
    <mergeCell ref="Y45:AI45"/>
    <mergeCell ref="AJ45:BR45"/>
    <mergeCell ref="BS45:CD45"/>
    <mergeCell ref="CE45:CS45"/>
    <mergeCell ref="CT45:DF45"/>
    <mergeCell ref="ER42:FE42"/>
    <mergeCell ref="B43:X43"/>
    <mergeCell ref="Y43:AI43"/>
    <mergeCell ref="AJ43:BR43"/>
    <mergeCell ref="BS43:CD43"/>
    <mergeCell ref="CE43:CS43"/>
    <mergeCell ref="CT43:DF43"/>
    <mergeCell ref="DG43:EC43"/>
    <mergeCell ref="ED43:EQ43"/>
    <mergeCell ref="ER43:FE43"/>
    <mergeCell ref="ED41:EQ41"/>
    <mergeCell ref="ER41:FE41"/>
    <mergeCell ref="B42:X42"/>
    <mergeCell ref="Y42:AI42"/>
    <mergeCell ref="AJ42:BR42"/>
    <mergeCell ref="BS42:CD42"/>
    <mergeCell ref="CE42:CS42"/>
    <mergeCell ref="CT42:DF42"/>
    <mergeCell ref="DG42:EC42"/>
    <mergeCell ref="ED42:EQ42"/>
    <mergeCell ref="DG40:EC40"/>
    <mergeCell ref="ED40:EQ40"/>
    <mergeCell ref="ER40:FE40"/>
    <mergeCell ref="B41:X41"/>
    <mergeCell ref="Y41:AI41"/>
    <mergeCell ref="AJ41:BR41"/>
    <mergeCell ref="BS41:CD41"/>
    <mergeCell ref="CE41:CS41"/>
    <mergeCell ref="CT41:DF41"/>
    <mergeCell ref="DG41:EC41"/>
    <mergeCell ref="B40:X40"/>
    <mergeCell ref="Y40:AI40"/>
    <mergeCell ref="AJ40:BR40"/>
    <mergeCell ref="BS40:CD40"/>
    <mergeCell ref="CE40:CS40"/>
    <mergeCell ref="CT40:DF40"/>
    <mergeCell ref="ER38:FE38"/>
    <mergeCell ref="B39:X39"/>
    <mergeCell ref="Y39:AI39"/>
    <mergeCell ref="AJ39:BR39"/>
    <mergeCell ref="BS39:CD39"/>
    <mergeCell ref="CE39:CS39"/>
    <mergeCell ref="CT39:DF39"/>
    <mergeCell ref="DG39:EC39"/>
    <mergeCell ref="ED39:EQ39"/>
    <mergeCell ref="ER39:FE39"/>
    <mergeCell ref="B38:X38"/>
    <mergeCell ref="Y38:AI38"/>
    <mergeCell ref="AJ38:BR38"/>
    <mergeCell ref="BS38:CD38"/>
    <mergeCell ref="CE38:CS38"/>
    <mergeCell ref="CT38:DF38"/>
    <mergeCell ref="DG38:EC38"/>
    <mergeCell ref="ED38:EQ38"/>
    <mergeCell ref="ER37:FE37"/>
    <mergeCell ref="ED36:EQ36"/>
    <mergeCell ref="ER36:FE36"/>
    <mergeCell ref="B37:X37"/>
    <mergeCell ref="Y37:AI37"/>
    <mergeCell ref="AJ37:BR37"/>
    <mergeCell ref="BS37:CD37"/>
    <mergeCell ref="CE37:CS37"/>
    <mergeCell ref="CT37:DF37"/>
    <mergeCell ref="DG37:EC37"/>
    <mergeCell ref="ED37:EQ37"/>
    <mergeCell ref="DG35:EC35"/>
    <mergeCell ref="ED35:EQ35"/>
    <mergeCell ref="ER35:FE35"/>
    <mergeCell ref="DG36:EC36"/>
    <mergeCell ref="B36:X36"/>
    <mergeCell ref="Y36:AI36"/>
    <mergeCell ref="AJ36:BR36"/>
    <mergeCell ref="BS36:CD36"/>
    <mergeCell ref="CE36:CS36"/>
    <mergeCell ref="CT36:DF36"/>
    <mergeCell ref="DG34:EC34"/>
    <mergeCell ref="ED34:EQ34"/>
    <mergeCell ref="ER34:FE34"/>
    <mergeCell ref="B35:X35"/>
    <mergeCell ref="Y35:AI35"/>
    <mergeCell ref="AJ35:BR35"/>
    <mergeCell ref="BS35:CD35"/>
    <mergeCell ref="CE35:CS35"/>
    <mergeCell ref="CT35:DF35"/>
    <mergeCell ref="B34:X34"/>
    <mergeCell ref="Y34:AI34"/>
    <mergeCell ref="AJ34:BR34"/>
    <mergeCell ref="BS34:CD34"/>
    <mergeCell ref="CE34:CS34"/>
    <mergeCell ref="CT34:DF34"/>
    <mergeCell ref="ER32:FE32"/>
    <mergeCell ref="B33:X33"/>
    <mergeCell ref="Y33:AI33"/>
    <mergeCell ref="AJ33:BR33"/>
    <mergeCell ref="BS33:CD33"/>
    <mergeCell ref="CE33:CS33"/>
    <mergeCell ref="CT33:DF33"/>
    <mergeCell ref="DG33:EC33"/>
    <mergeCell ref="ED33:EQ33"/>
    <mergeCell ref="ER33:FE33"/>
    <mergeCell ref="ED31:EQ31"/>
    <mergeCell ref="ER31:FE31"/>
    <mergeCell ref="B32:X32"/>
    <mergeCell ref="Y32:AI32"/>
    <mergeCell ref="AJ32:BR32"/>
    <mergeCell ref="BS32:CD32"/>
    <mergeCell ref="CE32:CS32"/>
    <mergeCell ref="CT32:DF32"/>
    <mergeCell ref="DG32:EC32"/>
    <mergeCell ref="ED32:EQ32"/>
    <mergeCell ref="DG30:EC30"/>
    <mergeCell ref="ED30:EQ30"/>
    <mergeCell ref="ER30:FE30"/>
    <mergeCell ref="B31:X31"/>
    <mergeCell ref="Y31:AI31"/>
    <mergeCell ref="AJ31:BR31"/>
    <mergeCell ref="BS31:CD31"/>
    <mergeCell ref="CE31:CS31"/>
    <mergeCell ref="CT31:DF31"/>
    <mergeCell ref="DG31:EC31"/>
    <mergeCell ref="B30:X30"/>
    <mergeCell ref="Y30:AI30"/>
    <mergeCell ref="AJ30:BR30"/>
    <mergeCell ref="BS30:CD30"/>
    <mergeCell ref="CE30:CS30"/>
    <mergeCell ref="CT30:DF30"/>
    <mergeCell ref="ER28:FE28"/>
    <mergeCell ref="B29:X29"/>
    <mergeCell ref="Y29:AI29"/>
    <mergeCell ref="AJ29:BR29"/>
    <mergeCell ref="BS29:CD29"/>
    <mergeCell ref="CE29:CS29"/>
    <mergeCell ref="CT29:DF29"/>
    <mergeCell ref="DG29:EC29"/>
    <mergeCell ref="ED29:EQ29"/>
    <mergeCell ref="ER29:FE29"/>
    <mergeCell ref="ED27:EQ27"/>
    <mergeCell ref="ER27:FE27"/>
    <mergeCell ref="B28:X28"/>
    <mergeCell ref="Y28:AI28"/>
    <mergeCell ref="AJ28:BR28"/>
    <mergeCell ref="BS28:CD28"/>
    <mergeCell ref="CE28:CS28"/>
    <mergeCell ref="CT28:DF28"/>
    <mergeCell ref="DG28:EC28"/>
    <mergeCell ref="ED28:EQ28"/>
    <mergeCell ref="DG26:EC26"/>
    <mergeCell ref="B27:X27"/>
    <mergeCell ref="Y27:AI27"/>
    <mergeCell ref="AJ27:BR27"/>
    <mergeCell ref="BS27:CD27"/>
    <mergeCell ref="CE27:CS27"/>
    <mergeCell ref="CT27:DF27"/>
    <mergeCell ref="DG27:EC27"/>
    <mergeCell ref="ER26:FE26"/>
    <mergeCell ref="ER24:FE24"/>
    <mergeCell ref="B25:X25"/>
    <mergeCell ref="Y25:AI25"/>
    <mergeCell ref="AJ25:BR25"/>
    <mergeCell ref="BS25:CD25"/>
    <mergeCell ref="CE25:CS25"/>
    <mergeCell ref="CT25:DF25"/>
    <mergeCell ref="DG25:EC25"/>
    <mergeCell ref="Y26:AI26"/>
    <mergeCell ref="ER25:FE25"/>
    <mergeCell ref="ED44:EQ44"/>
    <mergeCell ref="ER44:FE44"/>
    <mergeCell ref="B24:X24"/>
    <mergeCell ref="Y24:AI24"/>
    <mergeCell ref="AJ24:BR24"/>
    <mergeCell ref="BS24:CD24"/>
    <mergeCell ref="CE24:CS24"/>
    <mergeCell ref="CT24:DF24"/>
    <mergeCell ref="ED26:EQ26"/>
    <mergeCell ref="ED24:EQ24"/>
    <mergeCell ref="FG62:FV62"/>
    <mergeCell ref="B23:X23"/>
    <mergeCell ref="Y23:AI23"/>
    <mergeCell ref="AJ23:BR23"/>
    <mergeCell ref="BS23:CD23"/>
    <mergeCell ref="CE23:CS23"/>
    <mergeCell ref="B44:X44"/>
    <mergeCell ref="Y44:AI44"/>
    <mergeCell ref="ED25:EQ25"/>
    <mergeCell ref="BS44:CD44"/>
    <mergeCell ref="B62:X62"/>
    <mergeCell ref="Y62:AI62"/>
    <mergeCell ref="AJ62:BR62"/>
    <mergeCell ref="BS62:CD62"/>
    <mergeCell ref="DG24:EC24"/>
    <mergeCell ref="AJ26:BR26"/>
    <mergeCell ref="BS26:CD26"/>
    <mergeCell ref="CE26:CS26"/>
    <mergeCell ref="CT26:DF26"/>
    <mergeCell ref="CE44:CS44"/>
    <mergeCell ref="CT44:DF44"/>
    <mergeCell ref="DG44:EC44"/>
    <mergeCell ref="B26:X26"/>
    <mergeCell ref="CT21:DF21"/>
    <mergeCell ref="DG21:EC21"/>
    <mergeCell ref="Y22:AI22"/>
    <mergeCell ref="AJ22:BR22"/>
    <mergeCell ref="BS22:CD22"/>
    <mergeCell ref="AJ44:BR44"/>
    <mergeCell ref="ED21:EQ21"/>
    <mergeCell ref="ER21:FE21"/>
    <mergeCell ref="ED23:EQ23"/>
    <mergeCell ref="ER23:FE23"/>
    <mergeCell ref="DG22:EC22"/>
    <mergeCell ref="ED22:EQ22"/>
    <mergeCell ref="ER22:FE22"/>
    <mergeCell ref="DG23:EC23"/>
    <mergeCell ref="CE22:CS22"/>
    <mergeCell ref="CT22:DF22"/>
    <mergeCell ref="CT23:DF23"/>
    <mergeCell ref="DG11:EC11"/>
    <mergeCell ref="B21:X21"/>
    <mergeCell ref="Y21:AI21"/>
    <mergeCell ref="AJ21:BR21"/>
    <mergeCell ref="BS21:CD21"/>
    <mergeCell ref="CE21:CS21"/>
    <mergeCell ref="CT14:DF14"/>
    <mergeCell ref="CE18:CS18"/>
    <mergeCell ref="CT18:DF18"/>
    <mergeCell ref="CT13:DF13"/>
    <mergeCell ref="CE13:CS13"/>
    <mergeCell ref="CT12:DF12"/>
    <mergeCell ref="BS11:CD11"/>
    <mergeCell ref="CE11:CS11"/>
    <mergeCell ref="CT11:DF11"/>
    <mergeCell ref="BS15:CD15"/>
    <mergeCell ref="BS13:CD13"/>
    <mergeCell ref="BS17:CD17"/>
    <mergeCell ref="DG18:EC18"/>
    <mergeCell ref="DG14:EC14"/>
    <mergeCell ref="CT16:DF16"/>
    <mergeCell ref="CE17:CS17"/>
    <mergeCell ref="CE14:CS14"/>
    <mergeCell ref="CT17:DF17"/>
    <mergeCell ref="DG17:EC17"/>
    <mergeCell ref="DG16:EC16"/>
    <mergeCell ref="Y17:AI17"/>
    <mergeCell ref="AJ17:BR17"/>
    <mergeCell ref="CE16:CS16"/>
    <mergeCell ref="Y18:AI18"/>
    <mergeCell ref="B17:X17"/>
    <mergeCell ref="BS16:CD16"/>
    <mergeCell ref="Y16:AI16"/>
    <mergeCell ref="B16:X16"/>
    <mergeCell ref="BS18:CD18"/>
    <mergeCell ref="DG12:EC12"/>
    <mergeCell ref="DG13:EC13"/>
    <mergeCell ref="B13:X13"/>
    <mergeCell ref="Y13:AI13"/>
    <mergeCell ref="AJ13:BR13"/>
    <mergeCell ref="B14:X14"/>
    <mergeCell ref="Y14:AI14"/>
    <mergeCell ref="BS12:CD12"/>
    <mergeCell ref="CE12:CS12"/>
    <mergeCell ref="BS14:CD14"/>
    <mergeCell ref="B11:X11"/>
    <mergeCell ref="Y11:AI11"/>
    <mergeCell ref="AJ11:BR11"/>
    <mergeCell ref="B12:X12"/>
    <mergeCell ref="Y12:AI12"/>
    <mergeCell ref="AJ12:BR12"/>
    <mergeCell ref="CI70:CT70"/>
    <mergeCell ref="A2:FE2"/>
    <mergeCell ref="A3:FE3"/>
    <mergeCell ref="AV68:BY68"/>
    <mergeCell ref="CB68:DE68"/>
    <mergeCell ref="DH68:EA68"/>
    <mergeCell ref="A8:X8"/>
    <mergeCell ref="Y8:AI8"/>
    <mergeCell ref="AJ8:BR8"/>
    <mergeCell ref="ED12:EQ12"/>
    <mergeCell ref="A5:X7"/>
    <mergeCell ref="Y5:AI7"/>
    <mergeCell ref="AV71:BY71"/>
    <mergeCell ref="CB71:DD71"/>
    <mergeCell ref="AV67:BY67"/>
    <mergeCell ref="AJ5:BR7"/>
    <mergeCell ref="CY70:DA70"/>
    <mergeCell ref="AV70:BY70"/>
    <mergeCell ref="CB70:CC70"/>
    <mergeCell ref="CD70:CF70"/>
    <mergeCell ref="CU70:CX70"/>
    <mergeCell ref="AJ14:BR14"/>
    <mergeCell ref="ED18:EQ18"/>
    <mergeCell ref="ED19:EQ19"/>
    <mergeCell ref="ED14:EQ14"/>
    <mergeCell ref="DH65:EA65"/>
    <mergeCell ref="CB67:DE67"/>
    <mergeCell ref="DH67:EA67"/>
    <mergeCell ref="D67:AT67"/>
    <mergeCell ref="AJ16:BR16"/>
    <mergeCell ref="BS5:CD7"/>
    <mergeCell ref="CE5:CS7"/>
    <mergeCell ref="CT5:DF7"/>
    <mergeCell ref="DG5:EC7"/>
    <mergeCell ref="CT8:DF8"/>
    <mergeCell ref="DG8:EC8"/>
    <mergeCell ref="CE8:CS8"/>
    <mergeCell ref="BS8:CD8"/>
    <mergeCell ref="ER17:FE17"/>
    <mergeCell ref="ED16:EQ16"/>
    <mergeCell ref="ER16:FE16"/>
    <mergeCell ref="ER13:FE13"/>
    <mergeCell ref="ED13:EQ13"/>
    <mergeCell ref="ER14:FE14"/>
    <mergeCell ref="ER15:FE15"/>
    <mergeCell ref="ER5:FE7"/>
    <mergeCell ref="ER8:FE8"/>
    <mergeCell ref="ED5:EQ7"/>
    <mergeCell ref="ED8:EQ8"/>
    <mergeCell ref="ER9:FE9"/>
    <mergeCell ref="ER11:FE11"/>
    <mergeCell ref="ER10:FE10"/>
    <mergeCell ref="ED9:EQ9"/>
    <mergeCell ref="ED10:EQ10"/>
    <mergeCell ref="B9:X9"/>
    <mergeCell ref="Y9:AI9"/>
    <mergeCell ref="AJ9:BR9"/>
    <mergeCell ref="BS9:CD9"/>
    <mergeCell ref="B20:X20"/>
    <mergeCell ref="Y20:AI20"/>
    <mergeCell ref="AJ20:BR20"/>
    <mergeCell ref="BS20:CD20"/>
    <mergeCell ref="B10:X10"/>
    <mergeCell ref="AJ10:BR10"/>
    <mergeCell ref="Y10:AI10"/>
    <mergeCell ref="ER20:FE20"/>
    <mergeCell ref="DG15:EC15"/>
    <mergeCell ref="ED15:EQ15"/>
    <mergeCell ref="ER12:FE12"/>
    <mergeCell ref="ED11:EQ11"/>
    <mergeCell ref="ER18:FE18"/>
    <mergeCell ref="ED17:EQ17"/>
    <mergeCell ref="CE20:CS20"/>
    <mergeCell ref="CT20:DF20"/>
    <mergeCell ref="CT9:DF9"/>
    <mergeCell ref="DG9:EC9"/>
    <mergeCell ref="BS10:CD10"/>
    <mergeCell ref="CE10:CS10"/>
    <mergeCell ref="CT10:DF10"/>
    <mergeCell ref="DG10:EC10"/>
    <mergeCell ref="CE9:CS9"/>
    <mergeCell ref="AJ15:BR15"/>
    <mergeCell ref="AV66:BY66"/>
    <mergeCell ref="AJ19:BR19"/>
    <mergeCell ref="B18:X18"/>
    <mergeCell ref="AJ18:BR18"/>
    <mergeCell ref="CB66:DE66"/>
    <mergeCell ref="CT15:DF15"/>
    <mergeCell ref="B15:X15"/>
    <mergeCell ref="Y15:AI15"/>
    <mergeCell ref="CE15:CS15"/>
    <mergeCell ref="DH66:EA66"/>
    <mergeCell ref="ER62:FE62"/>
    <mergeCell ref="CE62:CS62"/>
    <mergeCell ref="CT62:DF62"/>
    <mergeCell ref="DG62:EC62"/>
    <mergeCell ref="CB65:DE65"/>
    <mergeCell ref="ED62:EQ62"/>
    <mergeCell ref="CE63:CS63"/>
    <mergeCell ref="ER19:FE19"/>
    <mergeCell ref="DG20:EC20"/>
    <mergeCell ref="ED20:EQ20"/>
    <mergeCell ref="DG19:EC19"/>
    <mergeCell ref="B19:X19"/>
    <mergeCell ref="B22:X22"/>
    <mergeCell ref="Y19:AI19"/>
    <mergeCell ref="CE19:CS19"/>
    <mergeCell ref="CT19:DF19"/>
    <mergeCell ref="BS19:CD19"/>
  </mergeCells>
  <printOptions/>
  <pageMargins left="0.62" right="0.52" top="0.7874015748031497" bottom="0.3937007874015748" header="0.1968503937007874" footer="0.196850393700787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tabSelected="1" view="pageBreakPreview" zoomScaleSheetLayoutView="100" zoomScalePageLayoutView="0" workbookViewId="0" topLeftCell="A1">
      <selection activeCell="A30" sqref="A30:V30"/>
    </sheetView>
  </sheetViews>
  <sheetFormatPr defaultColWidth="0.875" defaultRowHeight="12.75"/>
  <cols>
    <col min="1" max="16384" width="0.875" style="1" customWidth="1"/>
  </cols>
  <sheetData>
    <row r="1" spans="18:138" ht="45" customHeight="1" thickBot="1">
      <c r="R1" s="197" t="s">
        <v>53</v>
      </c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9"/>
    </row>
    <row r="2" spans="2:155" ht="6.75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</row>
    <row r="3" spans="18:138" ht="15" customHeight="1" thickBot="1">
      <c r="R3" s="200" t="s">
        <v>54</v>
      </c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2"/>
    </row>
    <row r="4" spans="14:17" ht="13.5" customHeight="1">
      <c r="N4"/>
      <c r="O4"/>
      <c r="P4"/>
      <c r="Q4"/>
    </row>
    <row r="5" spans="14:15" ht="15" customHeight="1">
      <c r="N5"/>
      <c r="O5"/>
    </row>
    <row r="6" spans="24:132" ht="14.25" customHeight="1">
      <c r="X6" s="101" t="s">
        <v>37</v>
      </c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</row>
    <row r="7" spans="24:132" ht="11.25" customHeight="1"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2"/>
      <c r="BU7" s="2"/>
      <c r="BV7" s="2"/>
      <c r="BW7" s="23"/>
      <c r="BX7" s="23"/>
      <c r="BY7" s="23" t="s">
        <v>0</v>
      </c>
      <c r="BZ7" s="162" t="s">
        <v>135</v>
      </c>
      <c r="CA7" s="162"/>
      <c r="CB7" s="162"/>
      <c r="CC7" s="24" t="s">
        <v>1</v>
      </c>
      <c r="CD7" s="21"/>
      <c r="CE7" s="22"/>
      <c r="CF7" s="22"/>
      <c r="CG7" s="21"/>
      <c r="CH7" s="21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ht="3.75" customHeight="1"/>
    <row r="9" ht="25.5" customHeight="1" thickBot="1"/>
    <row r="10" spans="1:150" ht="16.5" customHeight="1" thickBot="1">
      <c r="A10" s="195" t="s">
        <v>55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 t="s">
        <v>56</v>
      </c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P10" s="40"/>
      <c r="DR10" s="2"/>
      <c r="DT10" s="41"/>
      <c r="DU10" s="192" t="s">
        <v>57</v>
      </c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4"/>
    </row>
    <row r="11" spans="1:150" ht="3" customHeight="1" thickBo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P11" s="40"/>
      <c r="DR11" s="2"/>
      <c r="DT11" s="40"/>
      <c r="DU11" s="42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</row>
    <row r="12" spans="1:154" ht="13.5" customHeight="1">
      <c r="A12" s="44"/>
      <c r="B12" s="179" t="s">
        <v>58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80"/>
      <c r="CG12" s="203" t="s">
        <v>59</v>
      </c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5"/>
      <c r="DP12" s="3"/>
      <c r="DQ12" s="84" t="s">
        <v>60</v>
      </c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</row>
    <row r="13" spans="1:150" ht="12.75" customHeight="1">
      <c r="A13" s="4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7"/>
      <c r="CG13" s="124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6"/>
      <c r="DP13" s="3"/>
      <c r="DT13" s="3"/>
      <c r="DU13" s="73" t="s">
        <v>61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</row>
    <row r="14" spans="1:150" ht="12.75" customHeight="1">
      <c r="A14" s="4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7"/>
      <c r="CG14" s="124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6"/>
      <c r="DP14" s="3"/>
      <c r="DT14" s="3"/>
      <c r="DU14" s="73" t="s">
        <v>98</v>
      </c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</row>
    <row r="15" spans="1:155" ht="12.75" customHeight="1">
      <c r="A15" s="4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7"/>
      <c r="CG15" s="124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6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</row>
    <row r="16" spans="1:155" ht="12.75" customHeight="1">
      <c r="A16" s="45"/>
      <c r="B16" s="111" t="s">
        <v>2</v>
      </c>
      <c r="C16" s="111"/>
      <c r="D16" s="111"/>
      <c r="E16" s="111"/>
      <c r="F16" s="85" t="s">
        <v>147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7"/>
      <c r="CG16" s="124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6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47"/>
      <c r="EX16" s="47"/>
      <c r="EY16" s="47"/>
    </row>
    <row r="17" spans="1:155" ht="12.75" customHeight="1">
      <c r="A17" s="45"/>
      <c r="B17" s="111"/>
      <c r="C17" s="111"/>
      <c r="D17" s="111"/>
      <c r="E17" s="111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7"/>
      <c r="CG17" s="124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6"/>
      <c r="DP17" s="29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</row>
    <row r="18" spans="1:150" ht="6" customHeight="1" thickBot="1">
      <c r="A18" s="48"/>
      <c r="B18" s="111"/>
      <c r="C18" s="111"/>
      <c r="D18" s="111"/>
      <c r="E18" s="111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7"/>
      <c r="CG18" s="124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6"/>
      <c r="DP18" s="3"/>
      <c r="DQ18" s="3"/>
      <c r="DR18" s="46"/>
      <c r="DS18" s="3"/>
      <c r="DT18" s="3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</row>
    <row r="19" spans="1:150" ht="5.25" customHeight="1">
      <c r="A19" s="48"/>
      <c r="B19" s="111"/>
      <c r="C19" s="111"/>
      <c r="D19" s="111"/>
      <c r="E19" s="11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7"/>
      <c r="CG19" s="124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6"/>
      <c r="DP19" s="3"/>
      <c r="DQ19" s="5"/>
      <c r="DR19" s="3"/>
      <c r="DU19" s="173" t="s">
        <v>62</v>
      </c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5"/>
    </row>
    <row r="20" spans="1:150" ht="12" customHeight="1" thickBot="1">
      <c r="A20" s="50"/>
      <c r="B20" s="112"/>
      <c r="C20" s="112"/>
      <c r="D20" s="112"/>
      <c r="E20" s="112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9"/>
      <c r="CG20" s="74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6"/>
      <c r="DP20" s="3"/>
      <c r="DQ20" s="5"/>
      <c r="DR20" s="3"/>
      <c r="DU20" s="176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8"/>
    </row>
    <row r="21" spans="1:131" ht="12" customHeight="1">
      <c r="A21" s="51"/>
      <c r="B21" s="51"/>
      <c r="C21" s="51"/>
      <c r="D21" s="5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S21" s="3"/>
      <c r="DT21" s="5"/>
      <c r="DU21" s="3"/>
      <c r="EA21" s="3"/>
    </row>
    <row r="22" spans="1:155" ht="24" customHeight="1">
      <c r="A22" s="7"/>
      <c r="B22" s="7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S22" s="3"/>
      <c r="DT22" s="5"/>
      <c r="DU22" s="3"/>
      <c r="EA22" s="3"/>
      <c r="EU22" s="16"/>
      <c r="EV22" s="16"/>
      <c r="EW22" s="16"/>
      <c r="EX22" s="16"/>
      <c r="EY22" s="16"/>
    </row>
    <row r="23" spans="1:155" ht="12.75">
      <c r="A23" s="8"/>
      <c r="B23" s="181" t="s">
        <v>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16" t="s">
        <v>293</v>
      </c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6"/>
      <c r="EV23" s="16"/>
      <c r="EW23" s="16"/>
      <c r="EX23" s="16"/>
      <c r="EY23" s="25"/>
    </row>
    <row r="24" spans="1:155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6"/>
      <c r="EV24" s="16"/>
      <c r="EW24" s="16"/>
      <c r="EX24" s="16"/>
      <c r="EY24" s="16"/>
    </row>
    <row r="25" spans="1:167" ht="12.75">
      <c r="A25" s="14"/>
      <c r="B25" s="181" t="s">
        <v>4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23" t="s">
        <v>294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</row>
    <row r="26" spans="1:155" ht="13.5" thickBo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7"/>
    </row>
    <row r="27" spans="1:155" ht="24.75" customHeight="1" thickBot="1">
      <c r="A27" s="117" t="s">
        <v>63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83" t="s">
        <v>64</v>
      </c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5"/>
    </row>
    <row r="28" spans="1:155" ht="32.25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86" t="s">
        <v>65</v>
      </c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6" t="s">
        <v>66</v>
      </c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6" t="s">
        <v>67</v>
      </c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8"/>
    </row>
    <row r="29" spans="1:155" s="52" customFormat="1" ht="13.5" thickBot="1">
      <c r="A29" s="189">
        <v>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1"/>
      <c r="W29" s="189">
        <v>2</v>
      </c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89">
        <v>3</v>
      </c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89">
        <v>4</v>
      </c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1"/>
    </row>
    <row r="30" spans="1:155" s="52" customFormat="1" ht="12.75">
      <c r="A30" s="90" t="s">
        <v>291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93" t="s">
        <v>68</v>
      </c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 t="s">
        <v>69</v>
      </c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 t="s">
        <v>292</v>
      </c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</row>
  </sheetData>
  <sheetProtection/>
  <mergeCells count="32">
    <mergeCell ref="B23:AU23"/>
    <mergeCell ref="AV23:ET23"/>
    <mergeCell ref="DU10:ET10"/>
    <mergeCell ref="CG10:DM11"/>
    <mergeCell ref="A10:CF11"/>
    <mergeCell ref="R1:EH1"/>
    <mergeCell ref="R3:EH3"/>
    <mergeCell ref="X6:EB6"/>
    <mergeCell ref="BZ7:CB7"/>
    <mergeCell ref="CG12:DM20"/>
    <mergeCell ref="A30:V30"/>
    <mergeCell ref="W30:BO30"/>
    <mergeCell ref="BP30:DG30"/>
    <mergeCell ref="DH30:EY30"/>
    <mergeCell ref="BP29:DG29"/>
    <mergeCell ref="DH29:EY29"/>
    <mergeCell ref="A29:V29"/>
    <mergeCell ref="W29:BO29"/>
    <mergeCell ref="B25:R25"/>
    <mergeCell ref="A27:V28"/>
    <mergeCell ref="W27:EY27"/>
    <mergeCell ref="W28:BO28"/>
    <mergeCell ref="BP28:DG28"/>
    <mergeCell ref="DH28:EY28"/>
    <mergeCell ref="S25:FK25"/>
    <mergeCell ref="DU13:ET13"/>
    <mergeCell ref="DU14:ET14"/>
    <mergeCell ref="DQ12:EX12"/>
    <mergeCell ref="DU19:ET20"/>
    <mergeCell ref="B12:CF15"/>
    <mergeCell ref="B16:E20"/>
    <mergeCell ref="F16:CF20"/>
  </mergeCells>
  <printOptions/>
  <pageMargins left="0.7874015748031497" right="0.65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W258"/>
  <sheetViews>
    <sheetView view="pageBreakPreview" zoomScaleSheetLayoutView="100" zoomScalePageLayoutView="0" workbookViewId="0" topLeftCell="A1">
      <selection activeCell="A55" sqref="A55:IV55"/>
    </sheetView>
  </sheetViews>
  <sheetFormatPr defaultColWidth="0.875" defaultRowHeight="12.75"/>
  <cols>
    <col min="1" max="23" width="0.875" style="1" customWidth="1"/>
    <col min="24" max="24" width="2.00390625" style="1" customWidth="1"/>
    <col min="25" max="69" width="0.875" style="1" customWidth="1"/>
    <col min="70" max="70" width="3.875" style="1" customWidth="1"/>
    <col min="71" max="112" width="0.875" style="1" customWidth="1"/>
    <col min="113" max="113" width="1.75390625" style="1" customWidth="1"/>
    <col min="114" max="120" width="0.875" style="1" customWidth="1"/>
    <col min="121" max="121" width="3.375" style="1" customWidth="1"/>
    <col min="122" max="148" width="0.875" style="1" customWidth="1"/>
    <col min="149" max="149" width="10.25390625" style="1" customWidth="1"/>
    <col min="150" max="16384" width="0.875" style="1" customWidth="1"/>
  </cols>
  <sheetData>
    <row r="1" ht="3" customHeight="1"/>
    <row r="2" spans="1:125" s="62" customFormat="1" ht="15.75">
      <c r="A2" s="260" t="s">
        <v>99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</row>
    <row r="3" spans="2:125" s="63" customFormat="1" ht="9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2:125" s="63" customFormat="1" ht="12.75">
      <c r="B4" s="18"/>
      <c r="C4" s="18" t="s">
        <v>100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19" t="s">
        <v>101</v>
      </c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</row>
    <row r="5" spans="2:125" s="63" customFormat="1" ht="12.75">
      <c r="B5" s="18"/>
      <c r="C5" s="18" t="s">
        <v>102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9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19" t="s">
        <v>101</v>
      </c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</row>
    <row r="6" spans="2:125" s="63" customFormat="1" ht="12.75">
      <c r="B6" s="18"/>
      <c r="C6" s="18" t="s">
        <v>103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19" t="s">
        <v>101</v>
      </c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</row>
    <row r="7" spans="2:125" s="63" customFormat="1" ht="12.75">
      <c r="B7" s="18"/>
      <c r="C7" s="18" t="s">
        <v>104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19" t="s">
        <v>105</v>
      </c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</row>
    <row r="8" spans="2:125" s="63" customFormat="1" ht="12.7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</row>
    <row r="9" spans="1:125" s="62" customFormat="1" ht="15.75">
      <c r="A9" s="260" t="s">
        <v>106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</row>
    <row r="10" spans="2:125" s="63" customFormat="1" ht="8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</row>
    <row r="11" spans="1:125" s="63" customFormat="1" ht="27.75" customHeight="1">
      <c r="A11" s="250" t="s">
        <v>107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2"/>
      <c r="CL11" s="255" t="s">
        <v>108</v>
      </c>
      <c r="CM11" s="258"/>
      <c r="CN11" s="258"/>
      <c r="CO11" s="258"/>
      <c r="CP11" s="258"/>
      <c r="CQ11" s="258"/>
      <c r="CR11" s="258"/>
      <c r="CS11" s="258"/>
      <c r="CT11" s="258"/>
      <c r="CU11" s="259"/>
      <c r="CV11" s="255" t="s">
        <v>109</v>
      </c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7"/>
    </row>
    <row r="12" spans="1:125" s="63" customFormat="1" ht="12.75">
      <c r="A12" s="240">
        <v>1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2"/>
      <c r="CL12" s="132">
        <v>2</v>
      </c>
      <c r="CM12" s="132"/>
      <c r="CN12" s="132"/>
      <c r="CO12" s="132"/>
      <c r="CP12" s="132"/>
      <c r="CQ12" s="132"/>
      <c r="CR12" s="132"/>
      <c r="CS12" s="132"/>
      <c r="CT12" s="132"/>
      <c r="CU12" s="132"/>
      <c r="CV12" s="132">
        <v>3</v>
      </c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</row>
    <row r="13" spans="1:125" s="63" customFormat="1" ht="12.75">
      <c r="A13" s="64"/>
      <c r="B13" s="247" t="s">
        <v>110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8"/>
      <c r="CL13" s="130" t="s">
        <v>111</v>
      </c>
      <c r="CM13" s="130"/>
      <c r="CN13" s="130"/>
      <c r="CO13" s="130"/>
      <c r="CP13" s="130"/>
      <c r="CQ13" s="130"/>
      <c r="CR13" s="130"/>
      <c r="CS13" s="130"/>
      <c r="CT13" s="130"/>
      <c r="CU13" s="130"/>
      <c r="CV13" s="218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20"/>
    </row>
    <row r="14" spans="1:125" s="63" customFormat="1" ht="12.75" customHeight="1">
      <c r="A14" s="64"/>
      <c r="B14" s="253" t="s">
        <v>112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4"/>
      <c r="CL14" s="130" t="s">
        <v>70</v>
      </c>
      <c r="CM14" s="130"/>
      <c r="CN14" s="130"/>
      <c r="CO14" s="130"/>
      <c r="CP14" s="130"/>
      <c r="CQ14" s="130"/>
      <c r="CR14" s="130"/>
      <c r="CS14" s="130"/>
      <c r="CT14" s="130"/>
      <c r="CU14" s="130"/>
      <c r="CV14" s="218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20"/>
    </row>
    <row r="15" spans="1:125" s="63" customFormat="1" ht="12.75">
      <c r="A15" s="64"/>
      <c r="B15" s="247" t="s">
        <v>113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8"/>
      <c r="CL15" s="130" t="s">
        <v>114</v>
      </c>
      <c r="CM15" s="130"/>
      <c r="CN15" s="130"/>
      <c r="CO15" s="130"/>
      <c r="CP15" s="130"/>
      <c r="CQ15" s="130"/>
      <c r="CR15" s="130"/>
      <c r="CS15" s="130"/>
      <c r="CT15" s="130"/>
      <c r="CU15" s="130"/>
      <c r="CV15" s="218">
        <f>CV13-CV14</f>
        <v>0</v>
      </c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20"/>
    </row>
    <row r="16" spans="1:125" s="63" customFormat="1" ht="12.75">
      <c r="A16" s="65"/>
      <c r="B16" s="243" t="s">
        <v>115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4"/>
      <c r="CL16" s="130" t="s">
        <v>116</v>
      </c>
      <c r="CM16" s="130"/>
      <c r="CN16" s="130"/>
      <c r="CO16" s="130"/>
      <c r="CP16" s="130"/>
      <c r="CQ16" s="130"/>
      <c r="CR16" s="130"/>
      <c r="CS16" s="130"/>
      <c r="CT16" s="130"/>
      <c r="CU16" s="130"/>
      <c r="CV16" s="218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20"/>
    </row>
    <row r="17" spans="1:125" s="63" customFormat="1" ht="12.75" customHeight="1">
      <c r="A17" s="64"/>
      <c r="B17" s="245" t="s">
        <v>117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6"/>
      <c r="CL17" s="130" t="s">
        <v>118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218">
        <f>CV15-CV16</f>
        <v>0</v>
      </c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20"/>
    </row>
    <row r="18" spans="1:125" s="63" customFormat="1" ht="12.75" customHeight="1">
      <c r="A18" s="64"/>
      <c r="B18" s="247" t="s">
        <v>119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8"/>
      <c r="CL18" s="130" t="s">
        <v>120</v>
      </c>
      <c r="CM18" s="130"/>
      <c r="CN18" s="130"/>
      <c r="CO18" s="130"/>
      <c r="CP18" s="130"/>
      <c r="CQ18" s="130"/>
      <c r="CR18" s="130"/>
      <c r="CS18" s="130"/>
      <c r="CT18" s="130"/>
      <c r="CU18" s="130"/>
      <c r="CV18" s="218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</row>
    <row r="19" spans="1:125" s="63" customFormat="1" ht="25.5" customHeight="1">
      <c r="A19" s="64"/>
      <c r="B19" s="261" t="s">
        <v>121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2"/>
      <c r="CL19" s="130" t="s">
        <v>71</v>
      </c>
      <c r="CM19" s="130"/>
      <c r="CN19" s="130"/>
      <c r="CO19" s="130"/>
      <c r="CP19" s="130"/>
      <c r="CQ19" s="130"/>
      <c r="CR19" s="130"/>
      <c r="CS19" s="130"/>
      <c r="CT19" s="130"/>
      <c r="CU19" s="130"/>
      <c r="CV19" s="237">
        <f>CV17+CV18</f>
        <v>0</v>
      </c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9"/>
    </row>
    <row r="20" spans="1:125" s="63" customFormat="1" ht="12.75">
      <c r="A20" s="64"/>
      <c r="B20" s="247" t="s">
        <v>122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8"/>
      <c r="CL20" s="130" t="s">
        <v>123</v>
      </c>
      <c r="CM20" s="130"/>
      <c r="CN20" s="130"/>
      <c r="CO20" s="130"/>
      <c r="CP20" s="130"/>
      <c r="CQ20" s="130"/>
      <c r="CR20" s="130"/>
      <c r="CS20" s="130"/>
      <c r="CT20" s="130"/>
      <c r="CU20" s="130"/>
      <c r="CV20" s="218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20"/>
    </row>
    <row r="21" spans="1:125" s="63" customFormat="1" ht="12.75">
      <c r="A21" s="64"/>
      <c r="B21" s="247" t="s">
        <v>124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8"/>
      <c r="CL21" s="130" t="s">
        <v>125</v>
      </c>
      <c r="CM21" s="130"/>
      <c r="CN21" s="130"/>
      <c r="CO21" s="130"/>
      <c r="CP21" s="130"/>
      <c r="CQ21" s="130"/>
      <c r="CR21" s="130"/>
      <c r="CS21" s="130"/>
      <c r="CT21" s="130"/>
      <c r="CU21" s="130"/>
      <c r="CV21" s="218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20"/>
    </row>
    <row r="22" spans="1:125" s="63" customFormat="1" ht="26.25" customHeight="1">
      <c r="A22" s="64"/>
      <c r="B22" s="247" t="s">
        <v>126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8"/>
      <c r="CL22" s="130" t="s">
        <v>88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218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20"/>
    </row>
    <row r="23" spans="1:125" s="63" customFormat="1" ht="12.75">
      <c r="A23" s="64"/>
      <c r="B23" s="247" t="s">
        <v>127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8"/>
      <c r="CL23" s="130" t="s">
        <v>72</v>
      </c>
      <c r="CM23" s="130"/>
      <c r="CN23" s="130"/>
      <c r="CO23" s="130"/>
      <c r="CP23" s="130"/>
      <c r="CQ23" s="130"/>
      <c r="CR23" s="130"/>
      <c r="CS23" s="130"/>
      <c r="CT23" s="130"/>
      <c r="CU23" s="130"/>
      <c r="CV23" s="218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20"/>
    </row>
    <row r="24" spans="1:125" s="63" customFormat="1" ht="12.75">
      <c r="A24" s="64"/>
      <c r="B24" s="247" t="s">
        <v>128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8"/>
      <c r="CL24" s="130" t="s">
        <v>129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218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20"/>
    </row>
    <row r="25" spans="1:125" s="63" customFormat="1" ht="25.5" customHeight="1">
      <c r="A25" s="64"/>
      <c r="B25" s="247" t="s">
        <v>130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8"/>
      <c r="CL25" s="130" t="s">
        <v>50</v>
      </c>
      <c r="CM25" s="130"/>
      <c r="CN25" s="130"/>
      <c r="CO25" s="130"/>
      <c r="CP25" s="130"/>
      <c r="CQ25" s="130"/>
      <c r="CR25" s="130"/>
      <c r="CS25" s="130"/>
      <c r="CT25" s="130"/>
      <c r="CU25" s="130"/>
      <c r="CV25" s="218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20"/>
    </row>
    <row r="26" spans="1:125" s="63" customFormat="1" ht="25.5" customHeight="1">
      <c r="A26" s="64"/>
      <c r="B26" s="247" t="s">
        <v>131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8"/>
      <c r="CL26" s="130" t="s">
        <v>73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218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20"/>
    </row>
    <row r="27" spans="1:125" s="63" customFormat="1" ht="27" customHeight="1">
      <c r="A27" s="64"/>
      <c r="B27" s="247" t="s">
        <v>132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8"/>
      <c r="CL27" s="130" t="s">
        <v>133</v>
      </c>
      <c r="CM27" s="130"/>
      <c r="CN27" s="130"/>
      <c r="CO27" s="130"/>
      <c r="CP27" s="130"/>
      <c r="CQ27" s="130"/>
      <c r="CR27" s="130"/>
      <c r="CS27" s="130"/>
      <c r="CT27" s="130"/>
      <c r="CU27" s="130"/>
      <c r="CV27" s="218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20"/>
    </row>
    <row r="28" spans="1:125" s="63" customFormat="1" ht="12.75">
      <c r="A28" s="64"/>
      <c r="B28" s="247" t="s">
        <v>134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8"/>
      <c r="CL28" s="130" t="s">
        <v>135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218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20"/>
    </row>
    <row r="29" spans="1:125" s="63" customFormat="1" ht="25.5" customHeight="1">
      <c r="A29" s="64"/>
      <c r="B29" s="263" t="s">
        <v>136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4"/>
      <c r="CL29" s="130" t="s">
        <v>137</v>
      </c>
      <c r="CM29" s="130"/>
      <c r="CN29" s="130"/>
      <c r="CO29" s="130"/>
      <c r="CP29" s="130"/>
      <c r="CQ29" s="130"/>
      <c r="CR29" s="130"/>
      <c r="CS29" s="130"/>
      <c r="CT29" s="130"/>
      <c r="CU29" s="130"/>
      <c r="CV29" s="237">
        <f>CV21+CV22+CV23+CV24+CV25+CV26+CV27-CV28</f>
        <v>0</v>
      </c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9"/>
    </row>
    <row r="30" spans="1:125" s="63" customFormat="1" ht="12.75">
      <c r="A30" s="64"/>
      <c r="B30" s="263" t="s">
        <v>138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4"/>
      <c r="CL30" s="130" t="s">
        <v>139</v>
      </c>
      <c r="CM30" s="130"/>
      <c r="CN30" s="130"/>
      <c r="CO30" s="130"/>
      <c r="CP30" s="130"/>
      <c r="CQ30" s="130"/>
      <c r="CR30" s="130"/>
      <c r="CS30" s="130"/>
      <c r="CT30" s="130"/>
      <c r="CU30" s="130"/>
      <c r="CV30" s="237">
        <f>CV19-CV20-CV29</f>
        <v>0</v>
      </c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9"/>
    </row>
    <row r="31" ht="18.75" customHeight="1">
      <c r="B31" s="1" t="s">
        <v>140</v>
      </c>
    </row>
    <row r="32" spans="1:139" ht="18.75" customHeight="1">
      <c r="A32" s="16"/>
      <c r="B32" s="16" t="s">
        <v>141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</row>
    <row r="33" spans="1:139" s="22" customFormat="1" ht="15.75">
      <c r="A33" s="224" t="s">
        <v>142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"/>
      <c r="EE33" s="2"/>
      <c r="EF33" s="2"/>
      <c r="EG33" s="2"/>
      <c r="EH33" s="2"/>
      <c r="EI33" s="2"/>
    </row>
    <row r="34" spans="1:139" s="22" customFormat="1" ht="15.75">
      <c r="A34" s="224" t="s">
        <v>52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"/>
      <c r="EE34" s="2"/>
      <c r="EF34" s="2"/>
      <c r="EG34" s="2"/>
      <c r="EH34" s="2"/>
      <c r="EI34" s="2"/>
    </row>
    <row r="35" spans="1:139" s="22" customFormat="1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2"/>
      <c r="EE35" s="2"/>
      <c r="EF35" s="2"/>
      <c r="EG35" s="2"/>
      <c r="EH35" s="2"/>
      <c r="EI35" s="2"/>
    </row>
    <row r="36" spans="1:153" s="22" customFormat="1" ht="12.75">
      <c r="A36" s="146" t="s">
        <v>18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 t="s">
        <v>11</v>
      </c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53" t="s">
        <v>6</v>
      </c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5"/>
      <c r="BS36" s="146" t="s">
        <v>8</v>
      </c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 t="s">
        <v>19</v>
      </c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 t="s">
        <v>7</v>
      </c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 t="s">
        <v>9</v>
      </c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 t="s">
        <v>10</v>
      </c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2"/>
      <c r="ET36" s="2"/>
      <c r="EU36" s="2"/>
      <c r="EV36" s="2"/>
      <c r="EW36" s="2"/>
    </row>
    <row r="37" spans="1:153" s="22" customFormat="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56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8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2"/>
      <c r="ET37" s="2"/>
      <c r="EU37" s="2"/>
      <c r="EV37" s="2"/>
      <c r="EW37" s="2"/>
    </row>
    <row r="38" spans="1:153" s="22" customFormat="1" ht="21.7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59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1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2"/>
      <c r="ET38" s="2"/>
      <c r="EU38" s="2"/>
      <c r="EV38" s="2"/>
      <c r="EW38" s="2"/>
    </row>
    <row r="39" spans="1:153" s="22" customFormat="1" ht="12.75">
      <c r="A39" s="132">
        <v>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>
        <v>2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>
        <v>3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>
        <v>4</v>
      </c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>
        <v>5</v>
      </c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>
        <v>6</v>
      </c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>
        <v>7</v>
      </c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>
        <v>8</v>
      </c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2"/>
      <c r="ET39" s="2"/>
      <c r="EU39" s="2"/>
      <c r="EV39" s="2"/>
      <c r="EW39" s="2"/>
    </row>
    <row r="40" spans="1:153" s="22" customFormat="1" ht="12.75">
      <c r="A40" s="31"/>
      <c r="B40" s="128" t="s">
        <v>150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9"/>
      <c r="Y40" s="130" t="s">
        <v>295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2" t="s">
        <v>296</v>
      </c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27">
        <v>7399.2</v>
      </c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32">
        <v>0.4</v>
      </c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>
        <v>30</v>
      </c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>
        <v>1</v>
      </c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236">
        <f>CT40</f>
        <v>30</v>
      </c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"/>
      <c r="ET40" s="2"/>
      <c r="EU40" s="2"/>
      <c r="EV40" s="2"/>
      <c r="EW40" s="2"/>
    </row>
    <row r="41" spans="1:153" s="22" customFormat="1" ht="12.75">
      <c r="A41" s="31"/>
      <c r="B41" s="128" t="s">
        <v>297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9"/>
      <c r="Y41" s="130" t="s">
        <v>298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265" t="s">
        <v>299</v>
      </c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27">
        <v>8700</v>
      </c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32">
        <v>0.4</v>
      </c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>
        <v>60</v>
      </c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>
        <v>1</v>
      </c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236">
        <f aca="true" t="shared" si="0" ref="DV41:DV52">CT41</f>
        <v>60</v>
      </c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"/>
      <c r="ET41" s="2"/>
      <c r="EU41" s="2"/>
      <c r="EV41" s="2"/>
      <c r="EW41" s="2"/>
    </row>
    <row r="42" spans="1:153" s="22" customFormat="1" ht="12.75">
      <c r="A42" s="31"/>
      <c r="B42" s="128" t="s">
        <v>300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9"/>
      <c r="Y42" s="130" t="s">
        <v>177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2" t="s">
        <v>301</v>
      </c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27">
        <v>7399.2</v>
      </c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32">
        <v>0.4</v>
      </c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>
        <v>80</v>
      </c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>
        <v>1</v>
      </c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236">
        <f t="shared" si="0"/>
        <v>80</v>
      </c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"/>
      <c r="ET42" s="2"/>
      <c r="EU42" s="2"/>
      <c r="EV42" s="2"/>
      <c r="EW42" s="2"/>
    </row>
    <row r="43" spans="1:153" s="22" customFormat="1" ht="12.75">
      <c r="A43" s="31"/>
      <c r="B43" s="128" t="s">
        <v>302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9"/>
      <c r="Y43" s="130" t="s">
        <v>303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2" t="s">
        <v>304</v>
      </c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27">
        <v>8700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32">
        <v>0.4</v>
      </c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>
        <v>60</v>
      </c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>
        <v>1</v>
      </c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236">
        <f t="shared" si="0"/>
        <v>60</v>
      </c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"/>
      <c r="ET43" s="2"/>
      <c r="EU43" s="2"/>
      <c r="EV43" s="2"/>
      <c r="EW43" s="2"/>
    </row>
    <row r="44" spans="1:153" s="22" customFormat="1" ht="12.75">
      <c r="A44" s="31"/>
      <c r="B44" s="128" t="s">
        <v>302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9"/>
      <c r="Y44" s="130" t="s">
        <v>305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2" t="s">
        <v>306</v>
      </c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27">
        <v>8700</v>
      </c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32">
        <v>0.4</v>
      </c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>
        <v>60</v>
      </c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>
        <v>1</v>
      </c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236">
        <f t="shared" si="0"/>
        <v>60</v>
      </c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"/>
      <c r="ET44" s="2"/>
      <c r="EU44" s="2"/>
      <c r="EV44" s="2"/>
      <c r="EW44" s="2"/>
    </row>
    <row r="45" spans="1:153" s="22" customFormat="1" ht="12.75">
      <c r="A45" s="31"/>
      <c r="B45" s="128" t="s">
        <v>302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9"/>
      <c r="Y45" s="130" t="s">
        <v>307</v>
      </c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2" t="s">
        <v>308</v>
      </c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27">
        <v>8700</v>
      </c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32">
        <v>0.4</v>
      </c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>
        <v>60</v>
      </c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>
        <v>1</v>
      </c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236">
        <f t="shared" si="0"/>
        <v>60</v>
      </c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"/>
      <c r="ET45" s="2"/>
      <c r="EU45" s="2"/>
      <c r="EV45" s="2"/>
      <c r="EW45" s="2"/>
    </row>
    <row r="46" spans="1:153" s="22" customFormat="1" ht="12.75">
      <c r="A46" s="31"/>
      <c r="B46" s="128" t="s">
        <v>152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9"/>
      <c r="Y46" s="130" t="s">
        <v>309</v>
      </c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2" t="s">
        <v>310</v>
      </c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27">
        <v>12332</v>
      </c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32">
        <v>0.4</v>
      </c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>
        <v>50</v>
      </c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>
        <v>1</v>
      </c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236">
        <f t="shared" si="0"/>
        <v>50</v>
      </c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"/>
      <c r="ET46" s="2"/>
      <c r="EU46" s="2"/>
      <c r="EV46" s="2"/>
      <c r="EW46" s="2"/>
    </row>
    <row r="47" spans="1:153" s="22" customFormat="1" ht="12.75">
      <c r="A47" s="31"/>
      <c r="B47" s="128" t="s">
        <v>156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9"/>
      <c r="Y47" s="130" t="s">
        <v>311</v>
      </c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2" t="s">
        <v>312</v>
      </c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27">
        <v>34316.1</v>
      </c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32">
        <v>10</v>
      </c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>
        <v>130</v>
      </c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>
        <v>1</v>
      </c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236">
        <f t="shared" si="0"/>
        <v>130</v>
      </c>
      <c r="DW47" s="236"/>
      <c r="DX47" s="236"/>
      <c r="DY47" s="236"/>
      <c r="DZ47" s="236"/>
      <c r="EA47" s="236"/>
      <c r="EB47" s="236"/>
      <c r="EC47" s="236"/>
      <c r="ED47" s="236"/>
      <c r="EE47" s="236"/>
      <c r="EF47" s="236"/>
      <c r="EG47" s="236"/>
      <c r="EH47" s="236"/>
      <c r="EI47" s="236"/>
      <c r="EJ47" s="236"/>
      <c r="EK47" s="236"/>
      <c r="EL47" s="236"/>
      <c r="EM47" s="236"/>
      <c r="EN47" s="236"/>
      <c r="EO47" s="236"/>
      <c r="EP47" s="236"/>
      <c r="EQ47" s="236"/>
      <c r="ER47" s="236"/>
      <c r="ES47" s="2"/>
      <c r="ET47" s="2"/>
      <c r="EU47" s="2"/>
      <c r="EV47" s="2"/>
      <c r="EW47" s="2"/>
    </row>
    <row r="48" spans="1:153" s="22" customFormat="1" ht="12.75">
      <c r="A48" s="31"/>
      <c r="B48" s="128" t="s">
        <v>161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9"/>
      <c r="Y48" s="130" t="s">
        <v>313</v>
      </c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2" t="s">
        <v>314</v>
      </c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27">
        <v>6599.25</v>
      </c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32">
        <v>0.4</v>
      </c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>
        <v>25</v>
      </c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>
        <v>1</v>
      </c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236">
        <f t="shared" si="0"/>
        <v>25</v>
      </c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236"/>
      <c r="ER48" s="236"/>
      <c r="ES48" s="2"/>
      <c r="ET48" s="2"/>
      <c r="EU48" s="2"/>
      <c r="EV48" s="2"/>
      <c r="EW48" s="2"/>
    </row>
    <row r="49" spans="1:153" s="22" customFormat="1" ht="12.75">
      <c r="A49" s="31"/>
      <c r="B49" s="128" t="s">
        <v>156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9"/>
      <c r="Y49" s="130" t="s">
        <v>242</v>
      </c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2" t="s">
        <v>315</v>
      </c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27">
        <v>15838.2</v>
      </c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32">
        <v>0.4</v>
      </c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>
        <v>90</v>
      </c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>
        <v>1</v>
      </c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236">
        <f t="shared" si="0"/>
        <v>90</v>
      </c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236"/>
      <c r="ER49" s="236"/>
      <c r="ES49" s="2"/>
      <c r="ET49" s="2"/>
      <c r="EU49" s="2"/>
      <c r="EV49" s="2"/>
      <c r="EW49" s="2"/>
    </row>
    <row r="50" spans="1:153" s="22" customFormat="1" ht="12.75">
      <c r="A50" s="31"/>
      <c r="B50" s="128" t="s">
        <v>316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9"/>
      <c r="Y50" s="130" t="s">
        <v>317</v>
      </c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2" t="s">
        <v>318</v>
      </c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27">
        <v>7919.1</v>
      </c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32">
        <v>0.4</v>
      </c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>
        <v>30</v>
      </c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>
        <v>1</v>
      </c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236">
        <f t="shared" si="0"/>
        <v>30</v>
      </c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6"/>
      <c r="EJ50" s="236"/>
      <c r="EK50" s="236"/>
      <c r="EL50" s="236"/>
      <c r="EM50" s="236"/>
      <c r="EN50" s="236"/>
      <c r="EO50" s="236"/>
      <c r="EP50" s="236"/>
      <c r="EQ50" s="236"/>
      <c r="ER50" s="236"/>
      <c r="ES50" s="2"/>
      <c r="ET50" s="2"/>
      <c r="EU50" s="2"/>
      <c r="EV50" s="2"/>
      <c r="EW50" s="2"/>
    </row>
    <row r="51" spans="1:153" s="22" customFormat="1" ht="12.75">
      <c r="A51" s="31"/>
      <c r="B51" s="128" t="s">
        <v>319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9"/>
      <c r="Y51" s="130" t="s">
        <v>320</v>
      </c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2" t="s">
        <v>321</v>
      </c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27">
        <v>8526.24</v>
      </c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32">
        <v>0.4</v>
      </c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>
        <v>32.3</v>
      </c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>
        <v>1</v>
      </c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236">
        <f t="shared" si="0"/>
        <v>32.3</v>
      </c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  <c r="EI51" s="236"/>
      <c r="EJ51" s="236"/>
      <c r="EK51" s="236"/>
      <c r="EL51" s="236"/>
      <c r="EM51" s="236"/>
      <c r="EN51" s="236"/>
      <c r="EO51" s="236"/>
      <c r="EP51" s="236"/>
      <c r="EQ51" s="236"/>
      <c r="ER51" s="236"/>
      <c r="ES51" s="2"/>
      <c r="ET51" s="2"/>
      <c r="EU51" s="2"/>
      <c r="EV51" s="2"/>
      <c r="EW51" s="2"/>
    </row>
    <row r="52" spans="1:153" s="22" customFormat="1" ht="12.75">
      <c r="A52" s="31"/>
      <c r="B52" s="128" t="s">
        <v>322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9"/>
      <c r="Y52" s="130" t="s">
        <v>323</v>
      </c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2" t="s">
        <v>324</v>
      </c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27">
        <v>13198.5</v>
      </c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32">
        <v>0.4</v>
      </c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>
        <v>50</v>
      </c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>
        <v>1</v>
      </c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236">
        <f t="shared" si="0"/>
        <v>50</v>
      </c>
      <c r="DW52" s="236"/>
      <c r="DX52" s="236"/>
      <c r="DY52" s="236"/>
      <c r="DZ52" s="236"/>
      <c r="EA52" s="236"/>
      <c r="EB52" s="236"/>
      <c r="EC52" s="236"/>
      <c r="ED52" s="236"/>
      <c r="EE52" s="236"/>
      <c r="EF52" s="236"/>
      <c r="EG52" s="236"/>
      <c r="EH52" s="236"/>
      <c r="EI52" s="236"/>
      <c r="EJ52" s="236"/>
      <c r="EK52" s="236"/>
      <c r="EL52" s="236"/>
      <c r="EM52" s="236"/>
      <c r="EN52" s="236"/>
      <c r="EO52" s="236"/>
      <c r="EP52" s="236"/>
      <c r="EQ52" s="236"/>
      <c r="ER52" s="236"/>
      <c r="ES52" s="2"/>
      <c r="ET52" s="2"/>
      <c r="EU52" s="2"/>
      <c r="EV52" s="2"/>
      <c r="EW52" s="2"/>
    </row>
    <row r="53" spans="1:153" s="22" customFormat="1" ht="12.75">
      <c r="A53" s="31"/>
      <c r="B53" s="128" t="s">
        <v>5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9"/>
      <c r="Y53" s="130" t="s">
        <v>12</v>
      </c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2" t="s">
        <v>12</v>
      </c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27">
        <f>SUM(BS40:CD52)</f>
        <v>148327.79</v>
      </c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32" t="s">
        <v>12</v>
      </c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 t="s">
        <v>12</v>
      </c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218">
        <f>SUM(DI40:DU52)</f>
        <v>13</v>
      </c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20"/>
      <c r="DV53" s="266">
        <f>SUM(DV40:ER52)</f>
        <v>757.3</v>
      </c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20"/>
      <c r="ES53" s="2"/>
      <c r="ET53" s="2"/>
      <c r="EU53" s="2"/>
      <c r="EV53" s="2"/>
      <c r="EW53" s="2"/>
    </row>
    <row r="54" spans="1:153" s="22" customFormat="1" ht="12.75">
      <c r="A54" s="1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42">
        <f>SUM(CT40:DH52)</f>
        <v>757.3</v>
      </c>
      <c r="DJ54" s="142"/>
      <c r="DK54" s="142"/>
      <c r="DL54" s="142"/>
      <c r="DM54" s="142"/>
      <c r="DN54" s="142"/>
      <c r="DO54" s="142"/>
      <c r="DP54" s="142"/>
      <c r="DQ54" s="20"/>
      <c r="DR54" s="20"/>
      <c r="DS54" s="20"/>
      <c r="DT54" s="20"/>
      <c r="DU54" s="20"/>
      <c r="DV54" s="28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"/>
      <c r="ET54" s="2"/>
      <c r="EU54" s="2"/>
      <c r="EV54" s="2"/>
      <c r="EW54" s="2"/>
    </row>
    <row r="55" spans="1:148" s="22" customFormat="1" ht="18.75" customHeight="1">
      <c r="A55" s="224" t="s">
        <v>143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  <c r="DQ55" s="224"/>
      <c r="DR55" s="224"/>
      <c r="DS55" s="224"/>
      <c r="DT55" s="224"/>
      <c r="DU55" s="224"/>
      <c r="DV55" s="224"/>
      <c r="DW55" s="224"/>
      <c r="DX55" s="224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</row>
    <row r="56" spans="1:148" s="22" customFormat="1" ht="18.75" customHeight="1">
      <c r="A56" s="224" t="s">
        <v>51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  <c r="DT56" s="224"/>
      <c r="DU56" s="224"/>
      <c r="DV56" s="224"/>
      <c r="DW56" s="224"/>
      <c r="DX56" s="224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</row>
    <row r="57" spans="1:139" s="22" customFormat="1" ht="4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2"/>
      <c r="EE57" s="2"/>
      <c r="EF57" s="2"/>
      <c r="EG57" s="2"/>
      <c r="EH57" s="2"/>
      <c r="EI57" s="2"/>
    </row>
    <row r="58" spans="1:153" s="22" customFormat="1" ht="12.75" customHeight="1">
      <c r="A58" s="146" t="s">
        <v>18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 t="s">
        <v>11</v>
      </c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53" t="s">
        <v>6</v>
      </c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5"/>
      <c r="BS58" s="146" t="s">
        <v>8</v>
      </c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 t="s">
        <v>19</v>
      </c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 t="s">
        <v>7</v>
      </c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 t="s">
        <v>9</v>
      </c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 t="s">
        <v>10</v>
      </c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2"/>
      <c r="ET58" s="2"/>
      <c r="EU58" s="2"/>
      <c r="EV58" s="2"/>
      <c r="EW58" s="2"/>
    </row>
    <row r="59" spans="1:153" s="22" customFormat="1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56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8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2"/>
      <c r="ET59" s="2"/>
      <c r="EU59" s="2"/>
      <c r="EV59" s="2"/>
      <c r="EW59" s="2"/>
    </row>
    <row r="60" spans="1:153" s="22" customFormat="1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59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1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2"/>
      <c r="ET60" s="2"/>
      <c r="EU60" s="2"/>
      <c r="EV60" s="2"/>
      <c r="EW60" s="2"/>
    </row>
    <row r="61" spans="1:153" s="22" customFormat="1" ht="12.75">
      <c r="A61" s="132">
        <v>1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>
        <v>2</v>
      </c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>
        <v>3</v>
      </c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>
        <v>4</v>
      </c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>
        <v>5</v>
      </c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>
        <v>6</v>
      </c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>
        <v>7</v>
      </c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>
        <v>8</v>
      </c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2"/>
      <c r="ET61" s="2"/>
      <c r="EU61" s="2"/>
      <c r="EV61" s="2"/>
      <c r="EW61" s="2"/>
    </row>
    <row r="62" spans="1:153" s="22" customFormat="1" ht="12.75">
      <c r="A62" s="31"/>
      <c r="B62" s="128" t="s">
        <v>325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9"/>
      <c r="Y62" s="130" t="s">
        <v>313</v>
      </c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2" t="s">
        <v>330</v>
      </c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27">
        <f>2942.5+8827.5+5885+8827.5+4180.52</f>
        <v>30663.02</v>
      </c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32">
        <v>10</v>
      </c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>
        <v>477.86</v>
      </c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>
        <v>1</v>
      </c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236">
        <f>CT62*DI62</f>
        <v>477.86</v>
      </c>
      <c r="DW62" s="236"/>
      <c r="DX62" s="236"/>
      <c r="DY62" s="236"/>
      <c r="DZ62" s="236"/>
      <c r="EA62" s="236"/>
      <c r="EB62" s="236"/>
      <c r="EC62" s="236"/>
      <c r="ED62" s="236"/>
      <c r="EE62" s="236"/>
      <c r="EF62" s="236"/>
      <c r="EG62" s="236"/>
      <c r="EH62" s="236"/>
      <c r="EI62" s="236"/>
      <c r="EJ62" s="236"/>
      <c r="EK62" s="236"/>
      <c r="EL62" s="236"/>
      <c r="EM62" s="236"/>
      <c r="EN62" s="236"/>
      <c r="EO62" s="236"/>
      <c r="EP62" s="236"/>
      <c r="EQ62" s="236"/>
      <c r="ER62" s="236"/>
      <c r="ES62" s="2"/>
      <c r="ET62" s="2"/>
      <c r="EU62" s="2"/>
      <c r="EV62" s="2"/>
      <c r="EW62" s="2"/>
    </row>
    <row r="63" spans="1:153" s="22" customFormat="1" ht="12.75">
      <c r="A63" s="31"/>
      <c r="B63" s="128" t="s">
        <v>326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9"/>
      <c r="Y63" s="130" t="s">
        <v>328</v>
      </c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2" t="s">
        <v>331</v>
      </c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27">
        <v>6273.8</v>
      </c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32">
        <v>0.4</v>
      </c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>
        <v>179.2</v>
      </c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>
        <v>1</v>
      </c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236">
        <f>CT63*DI63</f>
        <v>179.2</v>
      </c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"/>
      <c r="ET63" s="2"/>
      <c r="EU63" s="2"/>
      <c r="EV63" s="2"/>
      <c r="EW63" s="2"/>
    </row>
    <row r="64" spans="1:153" s="22" customFormat="1" ht="12.75">
      <c r="A64" s="31"/>
      <c r="B64" s="128" t="s">
        <v>327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9"/>
      <c r="Y64" s="130" t="s">
        <v>329</v>
      </c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2" t="s">
        <v>332</v>
      </c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27">
        <v>36851.86</v>
      </c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32">
        <v>0.4</v>
      </c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>
        <v>252.41</v>
      </c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>
        <v>1</v>
      </c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236">
        <f>CT64*DI64</f>
        <v>252.41</v>
      </c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  <c r="EI64" s="236"/>
      <c r="EJ64" s="236"/>
      <c r="EK64" s="236"/>
      <c r="EL64" s="236"/>
      <c r="EM64" s="236"/>
      <c r="EN64" s="236"/>
      <c r="EO64" s="236"/>
      <c r="EP64" s="236"/>
      <c r="EQ64" s="236"/>
      <c r="ER64" s="236"/>
      <c r="ES64" s="2"/>
      <c r="ET64" s="2"/>
      <c r="EU64" s="2"/>
      <c r="EV64" s="2"/>
      <c r="EW64" s="2"/>
    </row>
    <row r="65" spans="1:153" s="22" customFormat="1" ht="12.75">
      <c r="A65" s="31"/>
      <c r="B65" s="128" t="s">
        <v>5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9"/>
      <c r="Y65" s="130" t="s">
        <v>12</v>
      </c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2" t="s">
        <v>12</v>
      </c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27">
        <f>SUM(BS62:CD64)</f>
        <v>73788.68</v>
      </c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2" t="s">
        <v>12</v>
      </c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 t="s">
        <v>12</v>
      </c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>
        <f>SUM(DI62:DU64)</f>
        <v>3</v>
      </c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236">
        <f>SUM(DV62:ER64)</f>
        <v>909.4699999999999</v>
      </c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2"/>
      <c r="ET65" s="2"/>
      <c r="EU65" s="2"/>
      <c r="EV65" s="2"/>
      <c r="EW65" s="2"/>
    </row>
    <row r="66" spans="1:139" s="22" customFormat="1" ht="15.75" hidden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235">
        <f>SUM(CT64:DH64)</f>
        <v>252.41</v>
      </c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</row>
    <row r="67" spans="1:139" s="22" customFormat="1" ht="15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</row>
    <row r="68" spans="1:139" s="22" customFormat="1" ht="15.75">
      <c r="A68" s="224" t="s">
        <v>144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224"/>
      <c r="CY68" s="224"/>
      <c r="CZ68" s="224"/>
      <c r="DA68" s="224"/>
      <c r="DB68" s="224"/>
      <c r="DC68" s="224"/>
      <c r="DD68" s="224"/>
      <c r="DE68" s="224"/>
      <c r="DF68" s="224"/>
      <c r="DG68" s="224"/>
      <c r="DH68" s="224"/>
      <c r="DI68" s="224"/>
      <c r="DJ68" s="224"/>
      <c r="DK68" s="224"/>
      <c r="DL68" s="224"/>
      <c r="DM68" s="224"/>
      <c r="DN68" s="224"/>
      <c r="DO68" s="224"/>
      <c r="DP68" s="224"/>
      <c r="DQ68" s="224"/>
      <c r="DR68" s="224"/>
      <c r="DS68" s="224"/>
      <c r="DT68" s="224"/>
      <c r="DU68" s="224"/>
      <c r="DV68" s="224"/>
      <c r="DW68" s="224"/>
      <c r="DX68" s="224"/>
      <c r="DY68" s="224"/>
      <c r="DZ68" s="224"/>
      <c r="EA68" s="224"/>
      <c r="EB68" s="224"/>
      <c r="EC68" s="224"/>
      <c r="ED68" s="19"/>
      <c r="EE68" s="19"/>
      <c r="EF68" s="19"/>
      <c r="EG68" s="19"/>
      <c r="EH68" s="19"/>
      <c r="EI68" s="19"/>
    </row>
    <row r="69" spans="1:139" s="22" customFormat="1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20"/>
      <c r="EE69" s="20"/>
      <c r="EF69" s="20"/>
      <c r="EG69" s="20"/>
      <c r="EH69" s="20"/>
      <c r="EI69" s="20"/>
    </row>
    <row r="70" spans="1:139" s="22" customFormat="1" ht="12.75" customHeight="1">
      <c r="A70" s="146" t="s">
        <v>13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 t="s">
        <v>15</v>
      </c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53" t="s">
        <v>14</v>
      </c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5"/>
      <c r="BS70" s="146" t="s">
        <v>19</v>
      </c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 t="s">
        <v>7</v>
      </c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 t="s">
        <v>16</v>
      </c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 t="s">
        <v>17</v>
      </c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20"/>
      <c r="EE70" s="20"/>
      <c r="EF70" s="20"/>
      <c r="EG70" s="20"/>
      <c r="EH70" s="20"/>
      <c r="EI70" s="20"/>
    </row>
    <row r="71" spans="1:139" s="22" customFormat="1" ht="12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56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8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20"/>
      <c r="EE71" s="20"/>
      <c r="EF71" s="20"/>
      <c r="EG71" s="20"/>
      <c r="EH71" s="20"/>
      <c r="EI71" s="20"/>
    </row>
    <row r="72" spans="1:139" s="22" customFormat="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59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1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20"/>
      <c r="EE72" s="20"/>
      <c r="EF72" s="20"/>
      <c r="EG72" s="20"/>
      <c r="EH72" s="20"/>
      <c r="EI72" s="20"/>
    </row>
    <row r="73" spans="1:139" s="22" customFormat="1" ht="12.75">
      <c r="A73" s="132">
        <v>1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>
        <v>2</v>
      </c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>
        <v>3</v>
      </c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>
        <v>4</v>
      </c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>
        <v>5</v>
      </c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>
        <v>6</v>
      </c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>
        <v>7</v>
      </c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20"/>
      <c r="EE73" s="20"/>
      <c r="EF73" s="20"/>
      <c r="EG73" s="20"/>
      <c r="EH73" s="20"/>
      <c r="EI73" s="20"/>
    </row>
    <row r="74" spans="1:139" s="22" customFormat="1" ht="12.75">
      <c r="A74" s="31"/>
      <c r="B74" s="219" t="s">
        <v>2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20"/>
      <c r="Y74" s="130" t="s">
        <v>2</v>
      </c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2" t="s">
        <v>2</v>
      </c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0" t="s">
        <v>2</v>
      </c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2" t="s">
        <v>2</v>
      </c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 t="s">
        <v>2</v>
      </c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 t="s">
        <v>2</v>
      </c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20"/>
      <c r="EE74" s="20"/>
      <c r="EF74" s="20"/>
      <c r="EG74" s="20"/>
      <c r="EH74" s="20"/>
      <c r="EI74" s="20"/>
    </row>
    <row r="75" spans="1:139" s="22" customFormat="1" ht="12.75">
      <c r="A75" s="31"/>
      <c r="B75" s="128" t="s">
        <v>5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9"/>
      <c r="Y75" s="130" t="s">
        <v>12</v>
      </c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2" t="s">
        <v>12</v>
      </c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0" t="s">
        <v>12</v>
      </c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2" t="s">
        <v>12</v>
      </c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 t="s">
        <v>12</v>
      </c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20"/>
      <c r="EE75" s="20"/>
      <c r="EF75" s="20"/>
      <c r="EG75" s="20"/>
      <c r="EH75" s="20"/>
      <c r="EI75" s="20"/>
    </row>
    <row r="76" ht="12" customHeight="1"/>
    <row r="77" spans="1:139" s="22" customFormat="1" ht="15.75">
      <c r="A77" s="224" t="s">
        <v>145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  <c r="CM77" s="224"/>
      <c r="CN77" s="224"/>
      <c r="CO77" s="224"/>
      <c r="CP77" s="224"/>
      <c r="CQ77" s="224"/>
      <c r="CR77" s="224"/>
      <c r="CS77" s="224"/>
      <c r="CT77" s="224"/>
      <c r="CU77" s="224"/>
      <c r="CV77" s="224"/>
      <c r="CW77" s="224"/>
      <c r="CX77" s="224"/>
      <c r="CY77" s="224"/>
      <c r="CZ77" s="224"/>
      <c r="DA77" s="224"/>
      <c r="DB77" s="224"/>
      <c r="DC77" s="224"/>
      <c r="DD77" s="224"/>
      <c r="DE77" s="224"/>
      <c r="DF77" s="224"/>
      <c r="DG77" s="224"/>
      <c r="DH77" s="224"/>
      <c r="DI77" s="224"/>
      <c r="DJ77" s="224"/>
      <c r="DK77" s="224"/>
      <c r="DL77" s="224"/>
      <c r="DM77" s="224"/>
      <c r="DN77" s="224"/>
      <c r="DO77" s="224"/>
      <c r="DP77" s="224"/>
      <c r="DQ77" s="224"/>
      <c r="DR77" s="224"/>
      <c r="DS77" s="224"/>
      <c r="DT77" s="224"/>
      <c r="DU77" s="224"/>
      <c r="DV77" s="224"/>
      <c r="DW77" s="224"/>
      <c r="DX77" s="224"/>
      <c r="DY77" s="224"/>
      <c r="DZ77" s="224"/>
      <c r="EA77" s="224"/>
      <c r="EB77" s="224"/>
      <c r="EC77" s="224"/>
      <c r="ED77" s="224"/>
      <c r="EE77" s="224"/>
      <c r="EF77" s="224"/>
      <c r="EG77" s="2"/>
      <c r="EH77" s="2"/>
      <c r="EI77" s="2"/>
    </row>
    <row r="78" spans="1:139" s="22" customFormat="1" ht="15.75">
      <c r="A78" s="224" t="s">
        <v>20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  <c r="CM78" s="224"/>
      <c r="CN78" s="224"/>
      <c r="CO78" s="224"/>
      <c r="CP78" s="224"/>
      <c r="CQ78" s="224"/>
      <c r="CR78" s="224"/>
      <c r="CS78" s="224"/>
      <c r="CT78" s="224"/>
      <c r="CU78" s="224"/>
      <c r="CV78" s="224"/>
      <c r="CW78" s="224"/>
      <c r="CX78" s="224"/>
      <c r="CY78" s="224"/>
      <c r="CZ78" s="224"/>
      <c r="DA78" s="224"/>
      <c r="DB78" s="224"/>
      <c r="DC78" s="224"/>
      <c r="DD78" s="224"/>
      <c r="DE78" s="224"/>
      <c r="DF78" s="224"/>
      <c r="DG78" s="224"/>
      <c r="DH78" s="224"/>
      <c r="DI78" s="224"/>
      <c r="DJ78" s="224"/>
      <c r="DK78" s="224"/>
      <c r="DL78" s="224"/>
      <c r="DM78" s="224"/>
      <c r="DN78" s="224"/>
      <c r="DO78" s="224"/>
      <c r="DP78" s="224"/>
      <c r="DQ78" s="224"/>
      <c r="DR78" s="224"/>
      <c r="DS78" s="224"/>
      <c r="DT78" s="224"/>
      <c r="DU78" s="224"/>
      <c r="DV78" s="224"/>
      <c r="DW78" s="224"/>
      <c r="DX78" s="224"/>
      <c r="DY78" s="224"/>
      <c r="DZ78" s="224"/>
      <c r="EA78" s="224"/>
      <c r="EB78" s="224"/>
      <c r="EC78" s="224"/>
      <c r="ED78" s="224"/>
      <c r="EE78" s="224"/>
      <c r="EF78" s="224"/>
      <c r="EG78" s="2"/>
      <c r="EH78" s="2"/>
      <c r="EI78" s="2"/>
    </row>
    <row r="79" spans="1:139" s="22" customFormat="1" ht="9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2"/>
      <c r="EE79" s="2"/>
      <c r="EF79" s="2"/>
      <c r="EG79" s="2"/>
      <c r="EH79" s="2"/>
      <c r="EI79" s="2"/>
    </row>
    <row r="80" spans="1:153" s="22" customFormat="1" ht="12.75" customHeight="1">
      <c r="A80" s="146" t="s">
        <v>23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267" t="s">
        <v>42</v>
      </c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 t="s">
        <v>24</v>
      </c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 t="s">
        <v>25</v>
      </c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 t="s">
        <v>26</v>
      </c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 t="s">
        <v>27</v>
      </c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 t="s">
        <v>28</v>
      </c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 t="s">
        <v>29</v>
      </c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2"/>
      <c r="EH80" s="2"/>
      <c r="EI80" s="2"/>
      <c r="EV80" s="2"/>
      <c r="EW80" s="2"/>
    </row>
    <row r="81" spans="1:153" s="22" customFormat="1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  <c r="EE81" s="146"/>
      <c r="EF81" s="146"/>
      <c r="EG81" s="2"/>
      <c r="EH81" s="2"/>
      <c r="EI81" s="2"/>
      <c r="EV81" s="2"/>
      <c r="EW81" s="2"/>
    </row>
    <row r="82" spans="1:153" s="22" customFormat="1" ht="30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  <c r="EC82" s="146"/>
      <c r="ED82" s="146"/>
      <c r="EE82" s="146"/>
      <c r="EF82" s="146"/>
      <c r="EG82" s="2"/>
      <c r="EH82" s="2"/>
      <c r="EI82" s="2"/>
      <c r="EV82" s="2"/>
      <c r="EW82" s="2"/>
    </row>
    <row r="83" spans="1:153" s="22" customFormat="1" ht="12.75">
      <c r="A83" s="132">
        <v>1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>
        <v>2</v>
      </c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>
        <v>3</v>
      </c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>
        <v>4</v>
      </c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>
        <v>5</v>
      </c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>
        <v>6</v>
      </c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>
        <v>7</v>
      </c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>
        <v>8</v>
      </c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2"/>
      <c r="EH83" s="2"/>
      <c r="EI83" s="2"/>
      <c r="EV83" s="2"/>
      <c r="EW83" s="2"/>
    </row>
    <row r="84" spans="1:153" s="36" customFormat="1" ht="24.75" customHeight="1">
      <c r="A84" s="34"/>
      <c r="B84" s="271" t="s">
        <v>43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2"/>
      <c r="Y84" s="269">
        <v>13921</v>
      </c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8">
        <v>10600.8</v>
      </c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>
        <f>Y84-AO84</f>
        <v>3320.2000000000007</v>
      </c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70">
        <f>BU85+BU86+BU87</f>
        <v>1175.23</v>
      </c>
      <c r="BV84" s="269"/>
      <c r="BW84" s="269"/>
      <c r="BX84" s="269"/>
      <c r="BY84" s="269"/>
      <c r="BZ84" s="269"/>
      <c r="CA84" s="269"/>
      <c r="CB84" s="269"/>
      <c r="CC84" s="269"/>
      <c r="CD84" s="269"/>
      <c r="CE84" s="269"/>
      <c r="CF84" s="269"/>
      <c r="CG84" s="269"/>
      <c r="CH84" s="269"/>
      <c r="CI84" s="269"/>
      <c r="CJ84" s="269"/>
      <c r="CK84" s="270">
        <f>CK85+CK86+CK87</f>
        <v>1087.48</v>
      </c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269"/>
      <c r="CZ84" s="269"/>
      <c r="DA84" s="268">
        <f>BE84-BU84-CK84</f>
        <v>1057.4900000000007</v>
      </c>
      <c r="DB84" s="269"/>
      <c r="DC84" s="269"/>
      <c r="DD84" s="269"/>
      <c r="DE84" s="269"/>
      <c r="DF84" s="269"/>
      <c r="DG84" s="269"/>
      <c r="DH84" s="269"/>
      <c r="DI84" s="269"/>
      <c r="DJ84" s="269"/>
      <c r="DK84" s="269"/>
      <c r="DL84" s="269"/>
      <c r="DM84" s="269"/>
      <c r="DN84" s="269"/>
      <c r="DO84" s="269"/>
      <c r="DP84" s="269"/>
      <c r="DQ84" s="269" t="s">
        <v>2</v>
      </c>
      <c r="DR84" s="269"/>
      <c r="DS84" s="269"/>
      <c r="DT84" s="269"/>
      <c r="DU84" s="269"/>
      <c r="DV84" s="269"/>
      <c r="DW84" s="269"/>
      <c r="DX84" s="269"/>
      <c r="DY84" s="269"/>
      <c r="DZ84" s="269"/>
      <c r="EA84" s="269"/>
      <c r="EB84" s="269"/>
      <c r="EC84" s="269"/>
      <c r="ED84" s="269"/>
      <c r="EE84" s="269"/>
      <c r="EF84" s="269"/>
      <c r="EG84" s="35"/>
      <c r="EH84" s="35"/>
      <c r="EI84" s="35"/>
      <c r="EV84" s="35"/>
      <c r="EW84" s="35"/>
    </row>
    <row r="85" spans="1:153" s="36" customFormat="1" ht="24.75" customHeight="1">
      <c r="A85" s="34"/>
      <c r="B85" s="273" t="s">
        <v>38</v>
      </c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4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/>
      <c r="BU85" s="270">
        <v>1145.23</v>
      </c>
      <c r="BV85" s="269"/>
      <c r="BW85" s="269"/>
      <c r="BX85" s="269"/>
      <c r="BY85" s="269"/>
      <c r="BZ85" s="269"/>
      <c r="CA85" s="269"/>
      <c r="CB85" s="269"/>
      <c r="CC85" s="269"/>
      <c r="CD85" s="269"/>
      <c r="CE85" s="269"/>
      <c r="CF85" s="269"/>
      <c r="CG85" s="269"/>
      <c r="CH85" s="269"/>
      <c r="CI85" s="269"/>
      <c r="CJ85" s="269"/>
      <c r="CK85" s="270">
        <f>987.48</f>
        <v>987.48</v>
      </c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/>
      <c r="DA85" s="268"/>
      <c r="DB85" s="269"/>
      <c r="DC85" s="269"/>
      <c r="DD85" s="269"/>
      <c r="DE85" s="269"/>
      <c r="DF85" s="269"/>
      <c r="DG85" s="269"/>
      <c r="DH85" s="269"/>
      <c r="DI85" s="269"/>
      <c r="DJ85" s="269"/>
      <c r="DK85" s="269"/>
      <c r="DL85" s="269"/>
      <c r="DM85" s="269"/>
      <c r="DN85" s="269"/>
      <c r="DO85" s="269"/>
      <c r="DP85" s="269"/>
      <c r="DQ85" s="269">
        <v>10</v>
      </c>
      <c r="DR85" s="269"/>
      <c r="DS85" s="269"/>
      <c r="DT85" s="269"/>
      <c r="DU85" s="269"/>
      <c r="DV85" s="269"/>
      <c r="DW85" s="269"/>
      <c r="DX85" s="269"/>
      <c r="DY85" s="269"/>
      <c r="DZ85" s="269"/>
      <c r="EA85" s="269"/>
      <c r="EB85" s="269"/>
      <c r="EC85" s="269"/>
      <c r="ED85" s="269"/>
      <c r="EE85" s="269"/>
      <c r="EF85" s="269"/>
      <c r="EG85" s="37"/>
      <c r="EH85" s="35"/>
      <c r="EI85" s="35"/>
      <c r="EV85" s="35"/>
      <c r="EW85" s="35"/>
    </row>
    <row r="86" spans="1:153" s="36" customFormat="1" ht="12.75">
      <c r="A86" s="34"/>
      <c r="B86" s="128" t="s">
        <v>40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8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76">
        <v>30</v>
      </c>
      <c r="BV86" s="269"/>
      <c r="BW86" s="269"/>
      <c r="BX86" s="269"/>
      <c r="BY86" s="269"/>
      <c r="BZ86" s="269"/>
      <c r="CA86" s="269"/>
      <c r="CB86" s="269"/>
      <c r="CC86" s="269"/>
      <c r="CD86" s="269"/>
      <c r="CE86" s="269"/>
      <c r="CF86" s="269"/>
      <c r="CG86" s="269"/>
      <c r="CH86" s="269"/>
      <c r="CI86" s="269"/>
      <c r="CJ86" s="269"/>
      <c r="CK86" s="270">
        <v>100</v>
      </c>
      <c r="CL86" s="269"/>
      <c r="CM86" s="269"/>
      <c r="CN86" s="269"/>
      <c r="CO86" s="269"/>
      <c r="CP86" s="269"/>
      <c r="CQ86" s="269"/>
      <c r="CR86" s="269"/>
      <c r="CS86" s="269"/>
      <c r="CT86" s="269"/>
      <c r="CU86" s="269"/>
      <c r="CV86" s="269"/>
      <c r="CW86" s="269"/>
      <c r="CX86" s="269"/>
      <c r="CY86" s="269"/>
      <c r="CZ86" s="269"/>
      <c r="DA86" s="275"/>
      <c r="DB86" s="238"/>
      <c r="DC86" s="238"/>
      <c r="DD86" s="238"/>
      <c r="DE86" s="238"/>
      <c r="DF86" s="238"/>
      <c r="DG86" s="238"/>
      <c r="DH86" s="238"/>
      <c r="DI86" s="238"/>
      <c r="DJ86" s="238"/>
      <c r="DK86" s="238"/>
      <c r="DL86" s="238"/>
      <c r="DM86" s="238"/>
      <c r="DN86" s="238"/>
      <c r="DO86" s="238"/>
      <c r="DP86" s="239"/>
      <c r="DQ86" s="269">
        <v>6</v>
      </c>
      <c r="DR86" s="269"/>
      <c r="DS86" s="269"/>
      <c r="DT86" s="269"/>
      <c r="DU86" s="269"/>
      <c r="DV86" s="269"/>
      <c r="DW86" s="269"/>
      <c r="DX86" s="269"/>
      <c r="DY86" s="269"/>
      <c r="DZ86" s="269"/>
      <c r="EA86" s="269"/>
      <c r="EB86" s="269"/>
      <c r="EC86" s="269"/>
      <c r="ED86" s="269"/>
      <c r="EE86" s="269"/>
      <c r="EF86" s="269"/>
      <c r="EG86" s="38"/>
      <c r="EH86" s="35"/>
      <c r="EI86" s="35"/>
      <c r="EV86" s="35"/>
      <c r="EW86" s="35"/>
    </row>
    <row r="87" spans="1:153" s="36" customFormat="1" ht="12.75">
      <c r="A87" s="34"/>
      <c r="B87" s="128" t="s">
        <v>41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8"/>
      <c r="BF87" s="269"/>
      <c r="BG87" s="269"/>
      <c r="BH87" s="269"/>
      <c r="BI87" s="269"/>
      <c r="BJ87" s="269"/>
      <c r="BK87" s="269"/>
      <c r="BL87" s="269"/>
      <c r="BM87" s="269"/>
      <c r="BN87" s="269"/>
      <c r="BO87" s="269"/>
      <c r="BP87" s="269"/>
      <c r="BQ87" s="269"/>
      <c r="BR87" s="269"/>
      <c r="BS87" s="269"/>
      <c r="BT87" s="269"/>
      <c r="BU87" s="269">
        <v>0</v>
      </c>
      <c r="BV87" s="269"/>
      <c r="BW87" s="269"/>
      <c r="BX87" s="269"/>
      <c r="BY87" s="269"/>
      <c r="BZ87" s="269"/>
      <c r="CA87" s="269"/>
      <c r="CB87" s="269"/>
      <c r="CC87" s="269"/>
      <c r="CD87" s="269"/>
      <c r="CE87" s="269"/>
      <c r="CF87" s="269"/>
      <c r="CG87" s="269"/>
      <c r="CH87" s="269"/>
      <c r="CI87" s="269"/>
      <c r="CJ87" s="269"/>
      <c r="CK87" s="269">
        <v>0</v>
      </c>
      <c r="CL87" s="269"/>
      <c r="CM87" s="269"/>
      <c r="CN87" s="269"/>
      <c r="CO87" s="269"/>
      <c r="CP87" s="269"/>
      <c r="CQ87" s="269"/>
      <c r="CR87" s="269"/>
      <c r="CS87" s="269"/>
      <c r="CT87" s="269"/>
      <c r="CU87" s="269"/>
      <c r="CV87" s="269"/>
      <c r="CW87" s="269"/>
      <c r="CX87" s="269"/>
      <c r="CY87" s="269"/>
      <c r="CZ87" s="269"/>
      <c r="DA87" s="275"/>
      <c r="DB87" s="238"/>
      <c r="DC87" s="238"/>
      <c r="DD87" s="238"/>
      <c r="DE87" s="238"/>
      <c r="DF87" s="238"/>
      <c r="DG87" s="238"/>
      <c r="DH87" s="238"/>
      <c r="DI87" s="238"/>
      <c r="DJ87" s="238"/>
      <c r="DK87" s="238"/>
      <c r="DL87" s="238"/>
      <c r="DM87" s="238"/>
      <c r="DN87" s="238"/>
      <c r="DO87" s="238"/>
      <c r="DP87" s="239"/>
      <c r="DQ87" s="269">
        <v>6</v>
      </c>
      <c r="DR87" s="269"/>
      <c r="DS87" s="269"/>
      <c r="DT87" s="269"/>
      <c r="DU87" s="269"/>
      <c r="DV87" s="269"/>
      <c r="DW87" s="269"/>
      <c r="DX87" s="269"/>
      <c r="DY87" s="269"/>
      <c r="DZ87" s="269"/>
      <c r="EA87" s="269"/>
      <c r="EB87" s="269"/>
      <c r="EC87" s="269"/>
      <c r="ED87" s="269"/>
      <c r="EE87" s="269"/>
      <c r="EF87" s="269"/>
      <c r="EG87" s="38"/>
      <c r="EH87" s="35"/>
      <c r="EI87" s="35"/>
      <c r="EV87" s="35"/>
      <c r="EW87" s="35"/>
    </row>
    <row r="88" spans="1:153" s="36" customFormat="1" ht="12.75">
      <c r="A88" s="34"/>
      <c r="B88" s="277" t="s">
        <v>39</v>
      </c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8"/>
      <c r="Y88" s="269">
        <v>16770</v>
      </c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>
        <v>10036.7</v>
      </c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8">
        <f>Y88-AO88</f>
        <v>6733.299999999999</v>
      </c>
      <c r="BF88" s="269"/>
      <c r="BG88" s="269"/>
      <c r="BH88" s="269"/>
      <c r="BI88" s="269"/>
      <c r="BJ88" s="269"/>
      <c r="BK88" s="269"/>
      <c r="BL88" s="269"/>
      <c r="BM88" s="269"/>
      <c r="BN88" s="269"/>
      <c r="BO88" s="269"/>
      <c r="BP88" s="269"/>
      <c r="BQ88" s="269"/>
      <c r="BR88" s="269"/>
      <c r="BS88" s="269"/>
      <c r="BT88" s="269"/>
      <c r="BU88" s="270">
        <v>812.19</v>
      </c>
      <c r="BV88" s="269"/>
      <c r="BW88" s="269"/>
      <c r="BX88" s="269"/>
      <c r="BY88" s="269"/>
      <c r="BZ88" s="269"/>
      <c r="CA88" s="269"/>
      <c r="CB88" s="269"/>
      <c r="CC88" s="269"/>
      <c r="CD88" s="269"/>
      <c r="CE88" s="269"/>
      <c r="CF88" s="269"/>
      <c r="CG88" s="269"/>
      <c r="CH88" s="269"/>
      <c r="CI88" s="269"/>
      <c r="CJ88" s="269"/>
      <c r="CK88" s="270">
        <v>874.52</v>
      </c>
      <c r="CL88" s="269"/>
      <c r="CM88" s="269"/>
      <c r="CN88" s="269"/>
      <c r="CO88" s="269"/>
      <c r="CP88" s="269"/>
      <c r="CQ88" s="269"/>
      <c r="CR88" s="269"/>
      <c r="CS88" s="269"/>
      <c r="CT88" s="269"/>
      <c r="CU88" s="269"/>
      <c r="CV88" s="269"/>
      <c r="CW88" s="269"/>
      <c r="CX88" s="269"/>
      <c r="CY88" s="269"/>
      <c r="CZ88" s="269"/>
      <c r="DA88" s="275">
        <f>BE88-BU88-CK88</f>
        <v>5046.589999999998</v>
      </c>
      <c r="DB88" s="238"/>
      <c r="DC88" s="238"/>
      <c r="DD88" s="238"/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238"/>
      <c r="DP88" s="239"/>
      <c r="DQ88" s="269">
        <v>10</v>
      </c>
      <c r="DR88" s="269"/>
      <c r="DS88" s="269"/>
      <c r="DT88" s="269"/>
      <c r="DU88" s="269"/>
      <c r="DV88" s="269"/>
      <c r="DW88" s="269"/>
      <c r="DX88" s="269"/>
      <c r="DY88" s="269"/>
      <c r="DZ88" s="269"/>
      <c r="EA88" s="269"/>
      <c r="EB88" s="269"/>
      <c r="EC88" s="269"/>
      <c r="ED88" s="269"/>
      <c r="EE88" s="269"/>
      <c r="EF88" s="269"/>
      <c r="EG88" s="38"/>
      <c r="EH88" s="35"/>
      <c r="EI88" s="35"/>
      <c r="EV88" s="35"/>
      <c r="EW88" s="35"/>
    </row>
    <row r="89" spans="1:153" s="36" customFormat="1" ht="12.75">
      <c r="A89" s="34"/>
      <c r="B89" s="277" t="s">
        <v>5</v>
      </c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8"/>
      <c r="Y89" s="279">
        <f>Y85+Y88+Y86+Y87+Y84</f>
        <v>30691</v>
      </c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>
        <f>AO88+AO84</f>
        <v>20637.5</v>
      </c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>
        <f>BE84+BE88</f>
        <v>10053.5</v>
      </c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>
        <f>BU88+BU84</f>
        <v>1987.42</v>
      </c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>
        <f>CK84+CK88</f>
        <v>1962</v>
      </c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>
        <f>DA88+DA84</f>
        <v>6104.079999999999</v>
      </c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69" t="s">
        <v>12</v>
      </c>
      <c r="DR89" s="269"/>
      <c r="DS89" s="269"/>
      <c r="DT89" s="269"/>
      <c r="DU89" s="269"/>
      <c r="DV89" s="269"/>
      <c r="DW89" s="269"/>
      <c r="DX89" s="269"/>
      <c r="DY89" s="269"/>
      <c r="DZ89" s="269"/>
      <c r="EA89" s="269"/>
      <c r="EB89" s="269"/>
      <c r="EC89" s="269"/>
      <c r="ED89" s="269"/>
      <c r="EE89" s="269"/>
      <c r="EF89" s="269"/>
      <c r="EG89" s="35"/>
      <c r="EH89" s="35"/>
      <c r="EI89" s="35"/>
      <c r="EV89" s="35"/>
      <c r="EW89" s="35"/>
    </row>
    <row r="90" spans="1:153" s="36" customFormat="1" ht="7.5" customHeight="1">
      <c r="A90" s="6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35"/>
      <c r="EH90" s="35"/>
      <c r="EI90" s="35"/>
      <c r="EV90" s="35"/>
      <c r="EW90" s="35"/>
    </row>
    <row r="91" spans="1:148" s="22" customFormat="1" ht="15.75">
      <c r="A91" s="224" t="s">
        <v>146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  <c r="CM91" s="224"/>
      <c r="CN91" s="224"/>
      <c r="CO91" s="224"/>
      <c r="CP91" s="224"/>
      <c r="CQ91" s="224"/>
      <c r="CR91" s="224"/>
      <c r="CS91" s="224"/>
      <c r="CT91" s="224"/>
      <c r="CU91" s="224"/>
      <c r="CV91" s="224"/>
      <c r="CW91" s="224"/>
      <c r="CX91" s="224"/>
      <c r="CY91" s="224"/>
      <c r="CZ91" s="224"/>
      <c r="DA91" s="224"/>
      <c r="DB91" s="224"/>
      <c r="DC91" s="224"/>
      <c r="DD91" s="224"/>
      <c r="DE91" s="224"/>
      <c r="DF91" s="224"/>
      <c r="DG91" s="224"/>
      <c r="DH91" s="224"/>
      <c r="DI91" s="224"/>
      <c r="DJ91" s="224"/>
      <c r="DK91" s="224"/>
      <c r="DL91" s="224"/>
      <c r="DM91" s="224"/>
      <c r="DN91" s="224"/>
      <c r="DO91" s="224"/>
      <c r="DP91" s="224"/>
      <c r="DQ91" s="224"/>
      <c r="DR91" s="224"/>
      <c r="DS91" s="224"/>
      <c r="DT91" s="224"/>
      <c r="DU91" s="224"/>
      <c r="DV91" s="224"/>
      <c r="DW91" s="224"/>
      <c r="DX91" s="224"/>
      <c r="DY91" s="224"/>
      <c r="DZ91" s="224"/>
      <c r="EA91" s="224"/>
      <c r="EB91" s="224"/>
      <c r="EC91" s="224"/>
      <c r="ED91" s="224"/>
      <c r="EE91" s="224"/>
      <c r="EF91" s="224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</row>
    <row r="92" spans="1:148" s="22" customFormat="1" ht="15.75">
      <c r="A92" s="224" t="s">
        <v>21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224"/>
      <c r="CO92" s="224"/>
      <c r="CP92" s="224"/>
      <c r="CQ92" s="224"/>
      <c r="CR92" s="224"/>
      <c r="CS92" s="224"/>
      <c r="CT92" s="224"/>
      <c r="CU92" s="224"/>
      <c r="CV92" s="224"/>
      <c r="CW92" s="224"/>
      <c r="CX92" s="224"/>
      <c r="CY92" s="224"/>
      <c r="CZ92" s="224"/>
      <c r="DA92" s="224"/>
      <c r="DB92" s="224"/>
      <c r="DC92" s="224"/>
      <c r="DD92" s="224"/>
      <c r="DE92" s="224"/>
      <c r="DF92" s="224"/>
      <c r="DG92" s="224"/>
      <c r="DH92" s="224"/>
      <c r="DI92" s="224"/>
      <c r="DJ92" s="224"/>
      <c r="DK92" s="224"/>
      <c r="DL92" s="224"/>
      <c r="DM92" s="224"/>
      <c r="DN92" s="224"/>
      <c r="DO92" s="224"/>
      <c r="DP92" s="224"/>
      <c r="DQ92" s="224"/>
      <c r="DR92" s="224"/>
      <c r="DS92" s="224"/>
      <c r="DT92" s="224"/>
      <c r="DU92" s="224"/>
      <c r="DV92" s="224"/>
      <c r="DW92" s="224"/>
      <c r="DX92" s="224"/>
      <c r="DY92" s="224"/>
      <c r="DZ92" s="224"/>
      <c r="EA92" s="224"/>
      <c r="EB92" s="224"/>
      <c r="EC92" s="224"/>
      <c r="ED92" s="224"/>
      <c r="EE92" s="224"/>
      <c r="EF92" s="224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</row>
    <row r="93" spans="1:148" s="22" customFormat="1" ht="15.75">
      <c r="A93" s="224" t="s">
        <v>22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24"/>
      <c r="DB93" s="224"/>
      <c r="DC93" s="224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</row>
    <row r="94" spans="1:139" s="22" customFormat="1" ht="5.2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2"/>
      <c r="EE94" s="2"/>
      <c r="EF94" s="2"/>
      <c r="EG94" s="2"/>
      <c r="EH94" s="2"/>
      <c r="EI94" s="2"/>
    </row>
    <row r="95" spans="1:153" s="22" customFormat="1" ht="12.75" customHeight="1">
      <c r="A95" s="146" t="s">
        <v>18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 t="s">
        <v>30</v>
      </c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53" t="s">
        <v>31</v>
      </c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5"/>
      <c r="BS95" s="153" t="s">
        <v>32</v>
      </c>
      <c r="BT95" s="280"/>
      <c r="BU95" s="280"/>
      <c r="BV95" s="280"/>
      <c r="BW95" s="280"/>
      <c r="BX95" s="280"/>
      <c r="BY95" s="280"/>
      <c r="BZ95" s="280"/>
      <c r="CA95" s="280"/>
      <c r="CB95" s="280"/>
      <c r="CC95" s="280"/>
      <c r="CD95" s="280"/>
      <c r="CE95" s="280"/>
      <c r="CF95" s="280"/>
      <c r="CG95" s="281"/>
      <c r="CH95" s="153" t="s">
        <v>19</v>
      </c>
      <c r="CI95" s="280"/>
      <c r="CJ95" s="280"/>
      <c r="CK95" s="280"/>
      <c r="CL95" s="280"/>
      <c r="CM95" s="280"/>
      <c r="CN95" s="280"/>
      <c r="CO95" s="280"/>
      <c r="CP95" s="280"/>
      <c r="CQ95" s="280"/>
      <c r="CR95" s="280"/>
      <c r="CS95" s="281"/>
      <c r="CT95" s="146" t="s">
        <v>33</v>
      </c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53" t="s">
        <v>23</v>
      </c>
      <c r="DJ95" s="280"/>
      <c r="DK95" s="280"/>
      <c r="DL95" s="280"/>
      <c r="DM95" s="280"/>
      <c r="DN95" s="280"/>
      <c r="DO95" s="280"/>
      <c r="DP95" s="280"/>
      <c r="DQ95" s="280"/>
      <c r="DR95" s="280"/>
      <c r="DS95" s="280"/>
      <c r="DT95" s="280"/>
      <c r="DU95" s="280"/>
      <c r="DV95" s="280"/>
      <c r="DW95" s="280"/>
      <c r="DX95" s="280"/>
      <c r="DY95" s="280"/>
      <c r="DZ95" s="280"/>
      <c r="EA95" s="280"/>
      <c r="EB95" s="280"/>
      <c r="EC95" s="280"/>
      <c r="ED95" s="280"/>
      <c r="EE95" s="280"/>
      <c r="EF95" s="281"/>
      <c r="EG95" s="2"/>
      <c r="EH95" s="2"/>
      <c r="EI95" s="2"/>
      <c r="ES95" s="2"/>
      <c r="ET95" s="2"/>
      <c r="EU95" s="2"/>
      <c r="EV95" s="2"/>
      <c r="EW95" s="2"/>
    </row>
    <row r="96" spans="1:153" s="22" customFormat="1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56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8"/>
      <c r="BS96" s="282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4"/>
      <c r="CH96" s="282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4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282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4"/>
      <c r="EG96" s="2"/>
      <c r="EH96" s="2"/>
      <c r="EI96" s="2"/>
      <c r="ES96" s="2"/>
      <c r="ET96" s="2"/>
      <c r="EU96" s="2"/>
      <c r="EV96" s="2"/>
      <c r="EW96" s="2"/>
    </row>
    <row r="97" spans="1:153" s="22" customFormat="1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59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1"/>
      <c r="BS97" s="285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6"/>
      <c r="CE97" s="286"/>
      <c r="CF97" s="286"/>
      <c r="CG97" s="287"/>
      <c r="CH97" s="285"/>
      <c r="CI97" s="286"/>
      <c r="CJ97" s="286"/>
      <c r="CK97" s="286"/>
      <c r="CL97" s="286"/>
      <c r="CM97" s="286"/>
      <c r="CN97" s="286"/>
      <c r="CO97" s="286"/>
      <c r="CP97" s="286"/>
      <c r="CQ97" s="286"/>
      <c r="CR97" s="286"/>
      <c r="CS97" s="287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285"/>
      <c r="DJ97" s="286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6"/>
      <c r="DW97" s="286"/>
      <c r="DX97" s="286"/>
      <c r="DY97" s="286"/>
      <c r="DZ97" s="286"/>
      <c r="EA97" s="286"/>
      <c r="EB97" s="286"/>
      <c r="EC97" s="286"/>
      <c r="ED97" s="286"/>
      <c r="EE97" s="286"/>
      <c r="EF97" s="287"/>
      <c r="EG97" s="2"/>
      <c r="EH97" s="2"/>
      <c r="EI97" s="2"/>
      <c r="ES97" s="2"/>
      <c r="ET97" s="2"/>
      <c r="EU97" s="2"/>
      <c r="EV97" s="2"/>
      <c r="EW97" s="2"/>
    </row>
    <row r="98" spans="1:153" s="22" customFormat="1" ht="12.75">
      <c r="A98" s="132">
        <v>1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>
        <v>2</v>
      </c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>
        <v>3</v>
      </c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218">
        <v>4</v>
      </c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20"/>
      <c r="CH98" s="218">
        <v>5</v>
      </c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20"/>
      <c r="CT98" s="132">
        <v>6</v>
      </c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DI98" s="218">
        <v>7</v>
      </c>
      <c r="DJ98" s="219"/>
      <c r="DK98" s="219"/>
      <c r="DL98" s="219"/>
      <c r="DM98" s="219"/>
      <c r="DN98" s="219"/>
      <c r="DO98" s="219"/>
      <c r="DP98" s="219"/>
      <c r="DQ98" s="219"/>
      <c r="DR98" s="219"/>
      <c r="DS98" s="219"/>
      <c r="DT98" s="219"/>
      <c r="DU98" s="219"/>
      <c r="DV98" s="219"/>
      <c r="DW98" s="219"/>
      <c r="DX98" s="219"/>
      <c r="DY98" s="219"/>
      <c r="DZ98" s="219"/>
      <c r="EA98" s="219"/>
      <c r="EB98" s="219"/>
      <c r="EC98" s="219"/>
      <c r="ED98" s="219"/>
      <c r="EE98" s="219"/>
      <c r="EF98" s="220"/>
      <c r="EG98" s="2"/>
      <c r="EH98" s="2"/>
      <c r="EI98" s="2"/>
      <c r="ES98" s="2"/>
      <c r="ET98" s="2"/>
      <c r="EU98" s="2"/>
      <c r="EV98" s="2"/>
      <c r="EW98" s="2"/>
    </row>
    <row r="99" spans="1:153" s="22" customFormat="1" ht="30" customHeight="1">
      <c r="A99" s="225" t="s">
        <v>333</v>
      </c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7"/>
      <c r="Y99" s="130" t="s">
        <v>295</v>
      </c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208" t="s">
        <v>334</v>
      </c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10"/>
      <c r="BS99" s="137">
        <v>466.1</v>
      </c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9"/>
      <c r="CH99" s="211">
        <v>0.4</v>
      </c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3"/>
      <c r="CT99" s="127">
        <v>10</v>
      </c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221" t="s">
        <v>418</v>
      </c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3"/>
      <c r="EG99" s="2"/>
      <c r="EH99" s="2"/>
      <c r="EI99" s="2"/>
      <c r="ES99" s="2"/>
      <c r="ET99" s="2"/>
      <c r="EU99" s="2"/>
      <c r="EV99" s="2"/>
      <c r="EW99" s="2"/>
    </row>
    <row r="100" spans="1:153" s="22" customFormat="1" ht="37.5" customHeight="1">
      <c r="A100" s="225" t="s">
        <v>190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7"/>
      <c r="Y100" s="130" t="s">
        <v>165</v>
      </c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208" t="s">
        <v>192</v>
      </c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10"/>
      <c r="BS100" s="137">
        <v>466.1</v>
      </c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9"/>
      <c r="CH100" s="211">
        <v>0.4</v>
      </c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3"/>
      <c r="CT100" s="127">
        <v>6</v>
      </c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221" t="s">
        <v>419</v>
      </c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3"/>
      <c r="EG100" s="2"/>
      <c r="EH100" s="2"/>
      <c r="EI100" s="2"/>
      <c r="ES100" s="2"/>
      <c r="ET100" s="2"/>
      <c r="EU100" s="2"/>
      <c r="EV100" s="2"/>
      <c r="EW100" s="2"/>
    </row>
    <row r="101" spans="1:153" s="22" customFormat="1" ht="33.75" customHeight="1">
      <c r="A101" s="225" t="s">
        <v>335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7"/>
      <c r="Y101" s="130" t="s">
        <v>336</v>
      </c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208" t="s">
        <v>416</v>
      </c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10"/>
      <c r="BS101" s="137">
        <f>15574.23*100/118</f>
        <v>13198.5</v>
      </c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9"/>
      <c r="CH101" s="211">
        <v>0.4</v>
      </c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3"/>
      <c r="CT101" s="127">
        <v>50</v>
      </c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221" t="s">
        <v>420</v>
      </c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2"/>
      <c r="DT101" s="222"/>
      <c r="DU101" s="222"/>
      <c r="DV101" s="222"/>
      <c r="DW101" s="222"/>
      <c r="DX101" s="222"/>
      <c r="DY101" s="222"/>
      <c r="DZ101" s="222"/>
      <c r="EA101" s="222"/>
      <c r="EB101" s="222"/>
      <c r="EC101" s="222"/>
      <c r="ED101" s="222"/>
      <c r="EE101" s="222"/>
      <c r="EF101" s="223"/>
      <c r="EG101" s="2"/>
      <c r="EH101" s="2"/>
      <c r="EI101" s="2"/>
      <c r="ES101" s="2"/>
      <c r="ET101" s="2"/>
      <c r="EU101" s="2"/>
      <c r="EV101" s="2"/>
      <c r="EW101" s="2"/>
    </row>
    <row r="102" spans="1:153" s="22" customFormat="1" ht="23.25" customHeight="1">
      <c r="A102" s="225" t="s">
        <v>161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7"/>
      <c r="Y102" s="130" t="s">
        <v>337</v>
      </c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208" t="s">
        <v>314</v>
      </c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10"/>
      <c r="BS102" s="137">
        <f>7787.12*100/118</f>
        <v>6599.254237288135</v>
      </c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9"/>
      <c r="CH102" s="211">
        <v>0.4</v>
      </c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3"/>
      <c r="CT102" s="127">
        <v>25</v>
      </c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221" t="s">
        <v>421</v>
      </c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2"/>
      <c r="DT102" s="222"/>
      <c r="DU102" s="222"/>
      <c r="DV102" s="222"/>
      <c r="DW102" s="222"/>
      <c r="DX102" s="222"/>
      <c r="DY102" s="222"/>
      <c r="DZ102" s="222"/>
      <c r="EA102" s="222"/>
      <c r="EB102" s="222"/>
      <c r="EC102" s="222"/>
      <c r="ED102" s="222"/>
      <c r="EE102" s="222"/>
      <c r="EF102" s="223"/>
      <c r="EG102" s="2"/>
      <c r="EH102" s="2"/>
      <c r="EI102" s="2"/>
      <c r="ES102" s="2"/>
      <c r="ET102" s="2"/>
      <c r="EU102" s="2"/>
      <c r="EV102" s="2"/>
      <c r="EW102" s="2"/>
    </row>
    <row r="103" spans="1:153" s="22" customFormat="1" ht="36.75" customHeight="1">
      <c r="A103" s="225" t="s">
        <v>386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7"/>
      <c r="Y103" s="130" t="s">
        <v>338</v>
      </c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208" t="s">
        <v>417</v>
      </c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10"/>
      <c r="BS103" s="137">
        <f>18689.08*100/118</f>
        <v>15838.20338983051</v>
      </c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9"/>
      <c r="CH103" s="211">
        <v>0.4</v>
      </c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3"/>
      <c r="CT103" s="127">
        <v>60</v>
      </c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221" t="s">
        <v>422</v>
      </c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3"/>
      <c r="EG103" s="2"/>
      <c r="EH103" s="2"/>
      <c r="EI103" s="2"/>
      <c r="ES103" s="2"/>
      <c r="ET103" s="2"/>
      <c r="EU103" s="2"/>
      <c r="EV103" s="2"/>
      <c r="EW103" s="2"/>
    </row>
    <row r="104" spans="1:153" s="22" customFormat="1" ht="37.5" customHeight="1">
      <c r="A104" s="225" t="s">
        <v>386</v>
      </c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7"/>
      <c r="Y104" s="130" t="s">
        <v>338</v>
      </c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208" t="s">
        <v>424</v>
      </c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10"/>
      <c r="BS104" s="137">
        <f>9344.54*100/118</f>
        <v>7919.101694915255</v>
      </c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9"/>
      <c r="CH104" s="211">
        <v>0.4</v>
      </c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3"/>
      <c r="CT104" s="127">
        <v>30</v>
      </c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221" t="s">
        <v>423</v>
      </c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3"/>
      <c r="EG104" s="2"/>
      <c r="EH104" s="2"/>
      <c r="EI104" s="2"/>
      <c r="ES104" s="2"/>
      <c r="ET104" s="2"/>
      <c r="EU104" s="2"/>
      <c r="EV104" s="2"/>
      <c r="EW104" s="2"/>
    </row>
    <row r="105" spans="1:153" s="22" customFormat="1" ht="26.25" customHeight="1">
      <c r="A105" s="225" t="s">
        <v>156</v>
      </c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7"/>
      <c r="Y105" s="130" t="s">
        <v>339</v>
      </c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208" t="s">
        <v>425</v>
      </c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10"/>
      <c r="BS105" s="137">
        <f>7403.09*100/118</f>
        <v>6273.8050847457625</v>
      </c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9"/>
      <c r="CH105" s="211">
        <v>0.4</v>
      </c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3"/>
      <c r="CT105" s="127">
        <v>179.2</v>
      </c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221" t="s">
        <v>426</v>
      </c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3"/>
      <c r="EG105" s="2"/>
      <c r="EH105" s="2"/>
      <c r="EI105" s="2"/>
      <c r="ES105" s="2"/>
      <c r="ET105" s="2"/>
      <c r="EU105" s="2"/>
      <c r="EV105" s="2"/>
      <c r="EW105" s="2"/>
    </row>
    <row r="106" spans="1:153" s="22" customFormat="1" ht="27.75" customHeight="1">
      <c r="A106" s="225" t="s">
        <v>156</v>
      </c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7"/>
      <c r="Y106" s="130" t="s">
        <v>340</v>
      </c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208" t="s">
        <v>427</v>
      </c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10"/>
      <c r="BS106" s="137">
        <f>24373.96*100/118</f>
        <v>20655.898305084746</v>
      </c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9"/>
      <c r="CH106" s="211">
        <v>10</v>
      </c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3"/>
      <c r="CT106" s="127">
        <v>590</v>
      </c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221" t="s">
        <v>428</v>
      </c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3"/>
      <c r="EG106" s="2"/>
      <c r="EH106" s="2"/>
      <c r="EI106" s="2"/>
      <c r="ES106" s="2"/>
      <c r="ET106" s="2"/>
      <c r="EU106" s="2"/>
      <c r="EV106" s="2"/>
      <c r="EW106" s="2"/>
    </row>
    <row r="107" spans="1:153" s="22" customFormat="1" ht="27.75" customHeight="1">
      <c r="A107" s="225" t="s">
        <v>220</v>
      </c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7"/>
      <c r="Y107" s="130" t="s">
        <v>341</v>
      </c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208" t="s">
        <v>261</v>
      </c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10"/>
      <c r="BS107" s="137">
        <v>466.1</v>
      </c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9"/>
      <c r="CH107" s="211">
        <v>0.4</v>
      </c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3"/>
      <c r="CT107" s="127">
        <v>15</v>
      </c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221" t="s">
        <v>429</v>
      </c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3"/>
      <c r="EG107" s="2"/>
      <c r="EH107" s="2"/>
      <c r="EI107" s="2"/>
      <c r="ES107" s="2"/>
      <c r="ET107" s="2"/>
      <c r="EU107" s="2"/>
      <c r="EV107" s="2"/>
      <c r="EW107" s="2"/>
    </row>
    <row r="108" spans="1:153" s="22" customFormat="1" ht="27.75" customHeight="1">
      <c r="A108" s="225" t="s">
        <v>157</v>
      </c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7"/>
      <c r="Y108" s="130" t="s">
        <v>342</v>
      </c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208" t="s">
        <v>178</v>
      </c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10"/>
      <c r="BS108" s="137">
        <v>466.1</v>
      </c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9"/>
      <c r="CH108" s="211">
        <v>0.4</v>
      </c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3"/>
      <c r="CT108" s="127">
        <v>2</v>
      </c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221" t="s">
        <v>430</v>
      </c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2"/>
      <c r="EB108" s="222"/>
      <c r="EC108" s="222"/>
      <c r="ED108" s="222"/>
      <c r="EE108" s="222"/>
      <c r="EF108" s="223"/>
      <c r="EG108" s="2"/>
      <c r="EH108" s="2"/>
      <c r="EI108" s="2"/>
      <c r="ES108" s="2"/>
      <c r="ET108" s="2"/>
      <c r="EU108" s="2"/>
      <c r="EV108" s="2"/>
      <c r="EW108" s="2"/>
    </row>
    <row r="109" spans="1:153" s="22" customFormat="1" ht="27.75" customHeight="1">
      <c r="A109" s="225" t="s">
        <v>153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7"/>
      <c r="Y109" s="130" t="s">
        <v>342</v>
      </c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208" t="s">
        <v>431</v>
      </c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10"/>
      <c r="BS109" s="137">
        <v>466.1</v>
      </c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9"/>
      <c r="CH109" s="211">
        <v>0.4</v>
      </c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3"/>
      <c r="CT109" s="127">
        <v>6.5</v>
      </c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221" t="s">
        <v>432</v>
      </c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3"/>
      <c r="EG109" s="2"/>
      <c r="EH109" s="2"/>
      <c r="EI109" s="2"/>
      <c r="ES109" s="2"/>
      <c r="ET109" s="2"/>
      <c r="EU109" s="2"/>
      <c r="EV109" s="2"/>
      <c r="EW109" s="2"/>
    </row>
    <row r="110" spans="1:153" s="22" customFormat="1" ht="27.75" customHeight="1">
      <c r="A110" s="225" t="s">
        <v>156</v>
      </c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7"/>
      <c r="Y110" s="130" t="s">
        <v>343</v>
      </c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208" t="s">
        <v>312</v>
      </c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10"/>
      <c r="BS110" s="137">
        <f>40493*100/118</f>
        <v>34316.101694915254</v>
      </c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9"/>
      <c r="CH110" s="211">
        <v>0.4</v>
      </c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3"/>
      <c r="CT110" s="127">
        <v>130</v>
      </c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221" t="s">
        <v>433</v>
      </c>
      <c r="DJ110" s="222"/>
      <c r="DK110" s="222"/>
      <c r="DL110" s="222"/>
      <c r="DM110" s="222"/>
      <c r="DN110" s="222"/>
      <c r="DO110" s="222"/>
      <c r="DP110" s="222"/>
      <c r="DQ110" s="222"/>
      <c r="DR110" s="222"/>
      <c r="DS110" s="222"/>
      <c r="DT110" s="222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2"/>
      <c r="EF110" s="223"/>
      <c r="EG110" s="2"/>
      <c r="EH110" s="2"/>
      <c r="EI110" s="2"/>
      <c r="ES110" s="2"/>
      <c r="ET110" s="2"/>
      <c r="EU110" s="2"/>
      <c r="EV110" s="2"/>
      <c r="EW110" s="2"/>
    </row>
    <row r="111" spans="1:153" s="22" customFormat="1" ht="27.75" customHeight="1">
      <c r="A111" s="225" t="s">
        <v>387</v>
      </c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7"/>
      <c r="Y111" s="130" t="s">
        <v>344</v>
      </c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208" t="s">
        <v>434</v>
      </c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10"/>
      <c r="BS111" s="137">
        <f>4131.18*100/118</f>
        <v>3501</v>
      </c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9"/>
      <c r="CH111" s="211">
        <v>0.4</v>
      </c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3"/>
      <c r="CT111" s="127">
        <v>100</v>
      </c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221" t="s">
        <v>435</v>
      </c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3"/>
      <c r="EG111" s="2"/>
      <c r="EH111" s="2"/>
      <c r="EI111" s="2"/>
      <c r="ES111" s="2"/>
      <c r="ET111" s="2"/>
      <c r="EU111" s="2"/>
      <c r="EV111" s="2"/>
      <c r="EW111" s="2"/>
    </row>
    <row r="112" spans="1:153" s="22" customFormat="1" ht="27.75" customHeight="1">
      <c r="A112" s="225" t="s">
        <v>176</v>
      </c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7"/>
      <c r="Y112" s="130" t="s">
        <v>345</v>
      </c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208" t="s">
        <v>179</v>
      </c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10"/>
      <c r="BS112" s="137">
        <v>466.1</v>
      </c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9"/>
      <c r="CH112" s="211">
        <v>0.4</v>
      </c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3"/>
      <c r="CT112" s="127">
        <v>11</v>
      </c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221" t="s">
        <v>436</v>
      </c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  <c r="DU112" s="222"/>
      <c r="DV112" s="222"/>
      <c r="DW112" s="222"/>
      <c r="DX112" s="222"/>
      <c r="DY112" s="222"/>
      <c r="DZ112" s="222"/>
      <c r="EA112" s="222"/>
      <c r="EB112" s="222"/>
      <c r="EC112" s="222"/>
      <c r="ED112" s="222"/>
      <c r="EE112" s="222"/>
      <c r="EF112" s="223"/>
      <c r="EG112" s="2"/>
      <c r="EH112" s="2"/>
      <c r="EI112" s="2"/>
      <c r="ES112" s="2"/>
      <c r="ET112" s="2"/>
      <c r="EU112" s="2"/>
      <c r="EV112" s="2"/>
      <c r="EW112" s="2"/>
    </row>
    <row r="113" spans="1:153" s="22" customFormat="1" ht="27.75" customHeight="1">
      <c r="A113" s="225" t="s">
        <v>388</v>
      </c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7"/>
      <c r="Y113" s="130" t="s">
        <v>346</v>
      </c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208" t="s">
        <v>437</v>
      </c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10"/>
      <c r="BS113" s="137">
        <f>10901.97*100/118</f>
        <v>9238.957627118643</v>
      </c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9"/>
      <c r="CH113" s="211">
        <v>0.4</v>
      </c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3"/>
      <c r="CT113" s="127">
        <v>35</v>
      </c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221" t="s">
        <v>438</v>
      </c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2"/>
      <c r="EF113" s="223"/>
      <c r="EG113" s="2"/>
      <c r="EH113" s="2"/>
      <c r="EI113" s="2"/>
      <c r="ES113" s="2"/>
      <c r="ET113" s="2"/>
      <c r="EU113" s="2"/>
      <c r="EV113" s="2"/>
      <c r="EW113" s="2"/>
    </row>
    <row r="114" spans="1:153" s="22" customFormat="1" ht="27.75" customHeight="1">
      <c r="A114" s="225" t="s">
        <v>156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7"/>
      <c r="Y114" s="130" t="s">
        <v>346</v>
      </c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208" t="s">
        <v>439</v>
      </c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10"/>
      <c r="BS114" s="137">
        <f>10327.95*100/118</f>
        <v>8752.500000000002</v>
      </c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9"/>
      <c r="CH114" s="211">
        <v>0.4</v>
      </c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3"/>
      <c r="CT114" s="127">
        <v>250</v>
      </c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221" t="s">
        <v>440</v>
      </c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3"/>
      <c r="EG114" s="2"/>
      <c r="EH114" s="2"/>
      <c r="EI114" s="2"/>
      <c r="ES114" s="2"/>
      <c r="ET114" s="2"/>
      <c r="EU114" s="2"/>
      <c r="EV114" s="2"/>
      <c r="EW114" s="2"/>
    </row>
    <row r="115" spans="1:153" s="22" customFormat="1" ht="27.75" customHeight="1">
      <c r="A115" s="225" t="s">
        <v>316</v>
      </c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7"/>
      <c r="Y115" s="130" t="s">
        <v>347</v>
      </c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208" t="s">
        <v>318</v>
      </c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10"/>
      <c r="BS115" s="137">
        <f>9344.54*100/118</f>
        <v>7919.101694915255</v>
      </c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9"/>
      <c r="CH115" s="211">
        <v>0.4</v>
      </c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3"/>
      <c r="CT115" s="127">
        <v>30</v>
      </c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221" t="s">
        <v>441</v>
      </c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3"/>
      <c r="EG115" s="2"/>
      <c r="EH115" s="2"/>
      <c r="EI115" s="2"/>
      <c r="ES115" s="2"/>
      <c r="ET115" s="2"/>
      <c r="EU115" s="2"/>
      <c r="EV115" s="2"/>
      <c r="EW115" s="2"/>
    </row>
    <row r="116" spans="1:153" s="22" customFormat="1" ht="27.75" customHeight="1">
      <c r="A116" s="225" t="s">
        <v>389</v>
      </c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7"/>
      <c r="Y116" s="130" t="s">
        <v>348</v>
      </c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208" t="s">
        <v>184</v>
      </c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10"/>
      <c r="BS116" s="137">
        <v>466.1</v>
      </c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9"/>
      <c r="CH116" s="211">
        <v>0.4</v>
      </c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3"/>
      <c r="CT116" s="127">
        <v>15</v>
      </c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221" t="s">
        <v>442</v>
      </c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3"/>
      <c r="EG116" s="2"/>
      <c r="EH116" s="2"/>
      <c r="EI116" s="2"/>
      <c r="ES116" s="2"/>
      <c r="ET116" s="2"/>
      <c r="EU116" s="2"/>
      <c r="EV116" s="2"/>
      <c r="EW116" s="2"/>
    </row>
    <row r="117" spans="1:153" s="22" customFormat="1" ht="27.75" customHeight="1">
      <c r="A117" s="225" t="s">
        <v>390</v>
      </c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7"/>
      <c r="Y117" s="130" t="s">
        <v>177</v>
      </c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208" t="s">
        <v>443</v>
      </c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10"/>
      <c r="BS117" s="137">
        <v>466.1</v>
      </c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9"/>
      <c r="CH117" s="211">
        <v>0.4</v>
      </c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3"/>
      <c r="CT117" s="127">
        <v>10</v>
      </c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221" t="s">
        <v>444</v>
      </c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3"/>
      <c r="EG117" s="2"/>
      <c r="EH117" s="2"/>
      <c r="EI117" s="2"/>
      <c r="ES117" s="2"/>
      <c r="ET117" s="2"/>
      <c r="EU117" s="2"/>
      <c r="EV117" s="2"/>
      <c r="EW117" s="2"/>
    </row>
    <row r="118" spans="1:153" s="22" customFormat="1" ht="27.75" customHeight="1">
      <c r="A118" s="225" t="s">
        <v>391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7"/>
      <c r="Y118" s="130" t="s">
        <v>183</v>
      </c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208" t="s">
        <v>445</v>
      </c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10"/>
      <c r="BS118" s="137">
        <f>7787.12*100/118</f>
        <v>6599.254237288135</v>
      </c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9"/>
      <c r="CH118" s="211">
        <v>0.4</v>
      </c>
      <c r="CI118" s="212"/>
      <c r="CJ118" s="212"/>
      <c r="CK118" s="212"/>
      <c r="CL118" s="212"/>
      <c r="CM118" s="212"/>
      <c r="CN118" s="212"/>
      <c r="CO118" s="212"/>
      <c r="CP118" s="212"/>
      <c r="CQ118" s="212"/>
      <c r="CR118" s="212"/>
      <c r="CS118" s="213"/>
      <c r="CT118" s="127">
        <v>25</v>
      </c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221" t="s">
        <v>446</v>
      </c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3"/>
      <c r="EG118" s="2"/>
      <c r="EH118" s="2"/>
      <c r="EI118" s="2"/>
      <c r="ES118" s="2"/>
      <c r="ET118" s="2"/>
      <c r="EU118" s="2"/>
      <c r="EV118" s="2"/>
      <c r="EW118" s="2"/>
    </row>
    <row r="119" spans="1:153" s="22" customFormat="1" ht="27.75" customHeight="1">
      <c r="A119" s="225" t="s">
        <v>392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7"/>
      <c r="Y119" s="130" t="s">
        <v>349</v>
      </c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208" t="s">
        <v>447</v>
      </c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10"/>
      <c r="BS119" s="137">
        <f>8001.96*100/118</f>
        <v>6781.322033898305</v>
      </c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9"/>
      <c r="CH119" s="211">
        <v>0.4</v>
      </c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3"/>
      <c r="CT119" s="127">
        <v>7</v>
      </c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221" t="s">
        <v>448</v>
      </c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3"/>
      <c r="EG119" s="2"/>
      <c r="EH119" s="2"/>
      <c r="EI119" s="2"/>
      <c r="ES119" s="2"/>
      <c r="ET119" s="2"/>
      <c r="EU119" s="2"/>
      <c r="EV119" s="2"/>
      <c r="EW119" s="2"/>
    </row>
    <row r="120" spans="1:153" s="22" customFormat="1" ht="27.75" customHeight="1">
      <c r="A120" s="225" t="s">
        <v>393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7"/>
      <c r="Y120" s="130" t="s">
        <v>350</v>
      </c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208" t="s">
        <v>189</v>
      </c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10"/>
      <c r="BS120" s="137">
        <v>466.1</v>
      </c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9"/>
      <c r="CH120" s="211">
        <v>0.4</v>
      </c>
      <c r="CI120" s="212"/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3"/>
      <c r="CT120" s="127">
        <v>10</v>
      </c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221" t="s">
        <v>444</v>
      </c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3"/>
      <c r="EG120" s="2"/>
      <c r="EH120" s="2"/>
      <c r="EI120" s="2"/>
      <c r="ES120" s="2"/>
      <c r="ET120" s="2"/>
      <c r="EU120" s="2"/>
      <c r="EV120" s="2"/>
      <c r="EW120" s="2"/>
    </row>
    <row r="121" spans="1:153" s="22" customFormat="1" ht="36" customHeight="1">
      <c r="A121" s="225" t="s">
        <v>156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7"/>
      <c r="Y121" s="130" t="s">
        <v>350</v>
      </c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208" t="s">
        <v>449</v>
      </c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10"/>
      <c r="BS121" s="137">
        <f>17131.66*100/118</f>
        <v>14518.35593220339</v>
      </c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9"/>
      <c r="CH121" s="211">
        <v>0.4</v>
      </c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3"/>
      <c r="CT121" s="127">
        <v>55</v>
      </c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221" t="s">
        <v>450</v>
      </c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3"/>
      <c r="EG121" s="2"/>
      <c r="EH121" s="2"/>
      <c r="EI121" s="2"/>
      <c r="ES121" s="2"/>
      <c r="ET121" s="2"/>
      <c r="EU121" s="2"/>
      <c r="EV121" s="2"/>
      <c r="EW121" s="2"/>
    </row>
    <row r="122" spans="1:153" s="22" customFormat="1" ht="38.25" customHeight="1">
      <c r="A122" s="225" t="s">
        <v>156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7"/>
      <c r="Y122" s="130" t="s">
        <v>350</v>
      </c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208" t="s">
        <v>451</v>
      </c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10"/>
      <c r="BS122" s="137">
        <f>5715.69*100/118</f>
        <v>4843.8050847457625</v>
      </c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9"/>
      <c r="CH122" s="211">
        <v>0.4</v>
      </c>
      <c r="CI122" s="212"/>
      <c r="CJ122" s="212"/>
      <c r="CK122" s="212"/>
      <c r="CL122" s="212"/>
      <c r="CM122" s="212"/>
      <c r="CN122" s="212"/>
      <c r="CO122" s="212"/>
      <c r="CP122" s="212"/>
      <c r="CQ122" s="212"/>
      <c r="CR122" s="212"/>
      <c r="CS122" s="213"/>
      <c r="CT122" s="127">
        <v>5</v>
      </c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221" t="s">
        <v>455</v>
      </c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3"/>
      <c r="EG122" s="2"/>
      <c r="EH122" s="2"/>
      <c r="EI122" s="2"/>
      <c r="ES122" s="2"/>
      <c r="ET122" s="2"/>
      <c r="EU122" s="2"/>
      <c r="EV122" s="2"/>
      <c r="EW122" s="2"/>
    </row>
    <row r="123" spans="1:153" s="22" customFormat="1" ht="38.25" customHeight="1">
      <c r="A123" s="225" t="s">
        <v>156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7"/>
      <c r="Y123" s="130" t="s">
        <v>350</v>
      </c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208" t="s">
        <v>452</v>
      </c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10"/>
      <c r="BS123" s="137">
        <f>6858.82*100/118</f>
        <v>5812.559322033899</v>
      </c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9"/>
      <c r="CH123" s="211">
        <v>0.4</v>
      </c>
      <c r="CI123" s="212"/>
      <c r="CJ123" s="212"/>
      <c r="CK123" s="212"/>
      <c r="CL123" s="212"/>
      <c r="CM123" s="212"/>
      <c r="CN123" s="212"/>
      <c r="CO123" s="212"/>
      <c r="CP123" s="212"/>
      <c r="CQ123" s="212"/>
      <c r="CR123" s="212"/>
      <c r="CS123" s="213"/>
      <c r="CT123" s="127">
        <v>6</v>
      </c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221" t="s">
        <v>456</v>
      </c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3"/>
      <c r="EG123" s="2"/>
      <c r="EH123" s="2"/>
      <c r="EI123" s="2"/>
      <c r="ES123" s="2"/>
      <c r="ET123" s="2"/>
      <c r="EU123" s="2"/>
      <c r="EV123" s="2"/>
      <c r="EW123" s="2"/>
    </row>
    <row r="124" spans="1:153" s="22" customFormat="1" ht="25.5" customHeight="1">
      <c r="A124" s="225" t="s">
        <v>156</v>
      </c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7"/>
      <c r="Y124" s="130" t="s">
        <v>350</v>
      </c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208" t="s">
        <v>453</v>
      </c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10"/>
      <c r="BS124" s="137">
        <f>6858.82*100/118</f>
        <v>5812.559322033899</v>
      </c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9"/>
      <c r="CH124" s="211">
        <v>0.4</v>
      </c>
      <c r="CI124" s="212"/>
      <c r="CJ124" s="212"/>
      <c r="CK124" s="212"/>
      <c r="CL124" s="212"/>
      <c r="CM124" s="212"/>
      <c r="CN124" s="212"/>
      <c r="CO124" s="212"/>
      <c r="CP124" s="212"/>
      <c r="CQ124" s="212"/>
      <c r="CR124" s="212"/>
      <c r="CS124" s="213"/>
      <c r="CT124" s="127">
        <v>6</v>
      </c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221" t="s">
        <v>457</v>
      </c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3"/>
      <c r="EG124" s="2"/>
      <c r="EH124" s="2"/>
      <c r="EI124" s="2"/>
      <c r="ES124" s="2"/>
      <c r="ET124" s="2"/>
      <c r="EU124" s="2"/>
      <c r="EV124" s="2"/>
      <c r="EW124" s="2"/>
    </row>
    <row r="125" spans="1:153" s="22" customFormat="1" ht="36.75" customHeight="1">
      <c r="A125" s="225" t="s">
        <v>156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7"/>
      <c r="Y125" s="130" t="s">
        <v>350</v>
      </c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208" t="s">
        <v>454</v>
      </c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10"/>
      <c r="BS125" s="137">
        <f>4572.55*100/118</f>
        <v>3875.0423728813557</v>
      </c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9"/>
      <c r="CH125" s="211">
        <v>0.4</v>
      </c>
      <c r="CI125" s="212"/>
      <c r="CJ125" s="212"/>
      <c r="CK125" s="212"/>
      <c r="CL125" s="212"/>
      <c r="CM125" s="212"/>
      <c r="CN125" s="212"/>
      <c r="CO125" s="212"/>
      <c r="CP125" s="212"/>
      <c r="CQ125" s="212"/>
      <c r="CR125" s="212"/>
      <c r="CS125" s="213"/>
      <c r="CT125" s="127">
        <v>4</v>
      </c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221" t="s">
        <v>458</v>
      </c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3"/>
      <c r="EG125" s="2"/>
      <c r="EH125" s="2"/>
      <c r="EI125" s="2"/>
      <c r="ES125" s="2"/>
      <c r="ET125" s="2"/>
      <c r="EU125" s="2"/>
      <c r="EV125" s="2"/>
      <c r="EW125" s="2"/>
    </row>
    <row r="126" spans="1:153" s="22" customFormat="1" ht="24.75" customHeight="1">
      <c r="A126" s="225" t="s">
        <v>394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7"/>
      <c r="Y126" s="130" t="s">
        <v>351</v>
      </c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208" t="s">
        <v>459</v>
      </c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10"/>
      <c r="BS126" s="137">
        <v>466.1</v>
      </c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9"/>
      <c r="CH126" s="211">
        <v>0.4</v>
      </c>
      <c r="CI126" s="212"/>
      <c r="CJ126" s="212"/>
      <c r="CK126" s="212"/>
      <c r="CL126" s="212"/>
      <c r="CM126" s="212"/>
      <c r="CN126" s="212"/>
      <c r="CO126" s="212"/>
      <c r="CP126" s="212"/>
      <c r="CQ126" s="212"/>
      <c r="CR126" s="212"/>
      <c r="CS126" s="213"/>
      <c r="CT126" s="127">
        <v>1075.5</v>
      </c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221" t="s">
        <v>446</v>
      </c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3"/>
      <c r="EG126" s="2"/>
      <c r="EH126" s="2"/>
      <c r="EI126" s="2"/>
      <c r="ES126" s="2"/>
      <c r="ET126" s="2"/>
      <c r="EU126" s="2"/>
      <c r="EV126" s="2"/>
      <c r="EW126" s="2"/>
    </row>
    <row r="127" spans="1:153" s="22" customFormat="1" ht="25.5" customHeight="1">
      <c r="A127" s="225" t="s">
        <v>193</v>
      </c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7"/>
      <c r="Y127" s="130" t="s">
        <v>351</v>
      </c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208" t="s">
        <v>195</v>
      </c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10"/>
      <c r="BS127" s="137">
        <v>466.1</v>
      </c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9"/>
      <c r="CH127" s="211">
        <v>0.4</v>
      </c>
      <c r="CI127" s="212"/>
      <c r="CJ127" s="212"/>
      <c r="CK127" s="212"/>
      <c r="CL127" s="212"/>
      <c r="CM127" s="212"/>
      <c r="CN127" s="212"/>
      <c r="CO127" s="212"/>
      <c r="CP127" s="212"/>
      <c r="CQ127" s="212"/>
      <c r="CR127" s="212"/>
      <c r="CS127" s="213"/>
      <c r="CT127" s="127">
        <v>2</v>
      </c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221" t="s">
        <v>460</v>
      </c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3"/>
      <c r="EG127" s="2"/>
      <c r="EH127" s="2"/>
      <c r="EI127" s="2"/>
      <c r="ES127" s="2"/>
      <c r="ET127" s="2"/>
      <c r="EU127" s="2"/>
      <c r="EV127" s="2"/>
      <c r="EW127" s="2"/>
    </row>
    <row r="128" spans="1:153" s="22" customFormat="1" ht="36" customHeight="1">
      <c r="A128" s="225" t="s">
        <v>199</v>
      </c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7"/>
      <c r="Y128" s="130" t="s">
        <v>352</v>
      </c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208" t="s">
        <v>461</v>
      </c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10"/>
      <c r="BS128" s="137">
        <v>466.1</v>
      </c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  <c r="CD128" s="138"/>
      <c r="CE128" s="138"/>
      <c r="CF128" s="138"/>
      <c r="CG128" s="139"/>
      <c r="CH128" s="211">
        <v>0.4</v>
      </c>
      <c r="CI128" s="212"/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3"/>
      <c r="CT128" s="127">
        <v>10</v>
      </c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228" t="s">
        <v>540</v>
      </c>
      <c r="DJ128" s="229"/>
      <c r="DK128" s="229"/>
      <c r="DL128" s="229"/>
      <c r="DM128" s="229"/>
      <c r="DN128" s="229"/>
      <c r="DO128" s="229"/>
      <c r="DP128" s="229"/>
      <c r="DQ128" s="229"/>
      <c r="DR128" s="229"/>
      <c r="DS128" s="229"/>
      <c r="DT128" s="229"/>
      <c r="DU128" s="229"/>
      <c r="DV128" s="229"/>
      <c r="DW128" s="229"/>
      <c r="DX128" s="229"/>
      <c r="DY128" s="229"/>
      <c r="DZ128" s="229"/>
      <c r="EA128" s="229"/>
      <c r="EB128" s="229"/>
      <c r="EC128" s="229"/>
      <c r="ED128" s="229"/>
      <c r="EE128" s="229"/>
      <c r="EF128" s="230"/>
      <c r="EG128" s="2"/>
      <c r="EH128" s="2"/>
      <c r="EI128" s="2"/>
      <c r="ES128" s="2"/>
      <c r="ET128" s="2"/>
      <c r="EU128" s="2"/>
      <c r="EV128" s="2"/>
      <c r="EW128" s="2"/>
    </row>
    <row r="129" spans="1:153" s="22" customFormat="1" ht="36.75" customHeight="1">
      <c r="A129" s="225" t="s">
        <v>223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7"/>
      <c r="Y129" s="130" t="s">
        <v>352</v>
      </c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208" t="s">
        <v>268</v>
      </c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10"/>
      <c r="BS129" s="137">
        <v>466.1</v>
      </c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  <c r="CD129" s="138"/>
      <c r="CE129" s="138"/>
      <c r="CF129" s="138"/>
      <c r="CG129" s="139"/>
      <c r="CH129" s="211">
        <v>0.4</v>
      </c>
      <c r="CI129" s="212"/>
      <c r="CJ129" s="212"/>
      <c r="CK129" s="212"/>
      <c r="CL129" s="212"/>
      <c r="CM129" s="212"/>
      <c r="CN129" s="212"/>
      <c r="CO129" s="212"/>
      <c r="CP129" s="212"/>
      <c r="CQ129" s="212"/>
      <c r="CR129" s="212"/>
      <c r="CS129" s="213"/>
      <c r="CT129" s="127">
        <v>10</v>
      </c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221" t="s">
        <v>444</v>
      </c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3"/>
      <c r="EG129" s="2"/>
      <c r="EH129" s="2"/>
      <c r="EI129" s="2"/>
      <c r="ES129" s="2"/>
      <c r="ET129" s="2"/>
      <c r="EU129" s="2"/>
      <c r="EV129" s="2"/>
      <c r="EW129" s="2"/>
    </row>
    <row r="130" spans="1:153" s="22" customFormat="1" ht="38.25" customHeight="1">
      <c r="A130" s="225" t="s">
        <v>398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7"/>
      <c r="Y130" s="130" t="s">
        <v>399</v>
      </c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208" t="s">
        <v>201</v>
      </c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10"/>
      <c r="BS130" s="137">
        <v>466.1</v>
      </c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9"/>
      <c r="CH130" s="211">
        <v>0.4</v>
      </c>
      <c r="CI130" s="212"/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3"/>
      <c r="CT130" s="127">
        <v>10</v>
      </c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221" t="s">
        <v>444</v>
      </c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222"/>
      <c r="EE130" s="222"/>
      <c r="EF130" s="223"/>
      <c r="EG130" s="2"/>
      <c r="EH130" s="2"/>
      <c r="EI130" s="2"/>
      <c r="ES130" s="2"/>
      <c r="ET130" s="2"/>
      <c r="EU130" s="2"/>
      <c r="EV130" s="2"/>
      <c r="EW130" s="2"/>
    </row>
    <row r="131" spans="1:153" s="22" customFormat="1" ht="37.5" customHeight="1">
      <c r="A131" s="225" t="s">
        <v>205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7"/>
      <c r="Y131" s="130" t="s">
        <v>354</v>
      </c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208" t="s">
        <v>207</v>
      </c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10"/>
      <c r="BS131" s="137">
        <v>466.1</v>
      </c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9"/>
      <c r="CH131" s="211">
        <v>0.4</v>
      </c>
      <c r="CI131" s="212"/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3"/>
      <c r="CT131" s="127">
        <v>2</v>
      </c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221" t="s">
        <v>462</v>
      </c>
      <c r="DJ131" s="222"/>
      <c r="DK131" s="222"/>
      <c r="DL131" s="222"/>
      <c r="DM131" s="222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3"/>
      <c r="EG131" s="2"/>
      <c r="EH131" s="2"/>
      <c r="EI131" s="2"/>
      <c r="ES131" s="2"/>
      <c r="ET131" s="2"/>
      <c r="EU131" s="2"/>
      <c r="EV131" s="2"/>
      <c r="EW131" s="2"/>
    </row>
    <row r="132" spans="1:153" s="22" customFormat="1" ht="36.75" customHeight="1">
      <c r="A132" s="225" t="s">
        <v>395</v>
      </c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7"/>
      <c r="Y132" s="130" t="s">
        <v>185</v>
      </c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208" t="s">
        <v>464</v>
      </c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10"/>
      <c r="BS132" s="137">
        <f>14016.81*100/118</f>
        <v>11878.652542372882</v>
      </c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9"/>
      <c r="CH132" s="211">
        <v>0.4</v>
      </c>
      <c r="CI132" s="212"/>
      <c r="CJ132" s="212"/>
      <c r="CK132" s="212"/>
      <c r="CL132" s="212"/>
      <c r="CM132" s="212"/>
      <c r="CN132" s="212"/>
      <c r="CO132" s="212"/>
      <c r="CP132" s="212"/>
      <c r="CQ132" s="212"/>
      <c r="CR132" s="212"/>
      <c r="CS132" s="213"/>
      <c r="CT132" s="127">
        <v>38</v>
      </c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221" t="s">
        <v>542</v>
      </c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  <c r="DU132" s="222"/>
      <c r="DV132" s="222"/>
      <c r="DW132" s="222"/>
      <c r="DX132" s="222"/>
      <c r="DY132" s="222"/>
      <c r="DZ132" s="222"/>
      <c r="EA132" s="222"/>
      <c r="EB132" s="222"/>
      <c r="EC132" s="222"/>
      <c r="ED132" s="222"/>
      <c r="EE132" s="222"/>
      <c r="EF132" s="223"/>
      <c r="EG132" s="2"/>
      <c r="EH132" s="2"/>
      <c r="EI132" s="2"/>
      <c r="ES132" s="2"/>
      <c r="ET132" s="2"/>
      <c r="EU132" s="2"/>
      <c r="EV132" s="2"/>
      <c r="EW132" s="2"/>
    </row>
    <row r="133" spans="1:153" s="22" customFormat="1" ht="36.75" customHeight="1">
      <c r="A133" s="225" t="s">
        <v>395</v>
      </c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7"/>
      <c r="Y133" s="130" t="s">
        <v>185</v>
      </c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208" t="s">
        <v>463</v>
      </c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10"/>
      <c r="BS133" s="137">
        <f>11836.41*100/118</f>
        <v>10030.85593220339</v>
      </c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9"/>
      <c r="CH133" s="211">
        <v>0.4</v>
      </c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3"/>
      <c r="CT133" s="127">
        <v>45</v>
      </c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221" t="s">
        <v>541</v>
      </c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3"/>
      <c r="EG133" s="2"/>
      <c r="EH133" s="2"/>
      <c r="EI133" s="2"/>
      <c r="ES133" s="2"/>
      <c r="ET133" s="2"/>
      <c r="EU133" s="2"/>
      <c r="EV133" s="2"/>
      <c r="EW133" s="2"/>
    </row>
    <row r="134" spans="1:153" s="22" customFormat="1" ht="24.75" customHeight="1">
      <c r="A134" s="225" t="s">
        <v>400</v>
      </c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7"/>
      <c r="Y134" s="130" t="s">
        <v>355</v>
      </c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208" t="s">
        <v>210</v>
      </c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10"/>
      <c r="BS134" s="137">
        <v>466.1</v>
      </c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9"/>
      <c r="CH134" s="211">
        <v>0.4</v>
      </c>
      <c r="CI134" s="212"/>
      <c r="CJ134" s="212"/>
      <c r="CK134" s="212"/>
      <c r="CL134" s="212"/>
      <c r="CM134" s="212"/>
      <c r="CN134" s="212"/>
      <c r="CO134" s="212"/>
      <c r="CP134" s="212"/>
      <c r="CQ134" s="212"/>
      <c r="CR134" s="212"/>
      <c r="CS134" s="213"/>
      <c r="CT134" s="127">
        <v>10</v>
      </c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221" t="s">
        <v>462</v>
      </c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3"/>
      <c r="EG134" s="2"/>
      <c r="EH134" s="2"/>
      <c r="EI134" s="2"/>
      <c r="ES134" s="2"/>
      <c r="ET134" s="2"/>
      <c r="EU134" s="2"/>
      <c r="EV134" s="2"/>
      <c r="EW134" s="2"/>
    </row>
    <row r="135" spans="1:153" s="22" customFormat="1" ht="36" customHeight="1">
      <c r="A135" s="225" t="s">
        <v>401</v>
      </c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7"/>
      <c r="Y135" s="130" t="s">
        <v>356</v>
      </c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208" t="s">
        <v>465</v>
      </c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10"/>
      <c r="BS135" s="137">
        <v>466.1</v>
      </c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9"/>
      <c r="CH135" s="211">
        <v>0.4</v>
      </c>
      <c r="CI135" s="212"/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3"/>
      <c r="CT135" s="127">
        <v>15</v>
      </c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221" t="s">
        <v>444</v>
      </c>
      <c r="DJ135" s="222"/>
      <c r="DK135" s="222"/>
      <c r="DL135" s="222"/>
      <c r="DM135" s="222"/>
      <c r="DN135" s="222"/>
      <c r="DO135" s="222"/>
      <c r="DP135" s="222"/>
      <c r="DQ135" s="222"/>
      <c r="DR135" s="222"/>
      <c r="DS135" s="222"/>
      <c r="DT135" s="222"/>
      <c r="DU135" s="222"/>
      <c r="DV135" s="222"/>
      <c r="DW135" s="222"/>
      <c r="DX135" s="222"/>
      <c r="DY135" s="222"/>
      <c r="DZ135" s="222"/>
      <c r="EA135" s="222"/>
      <c r="EB135" s="222"/>
      <c r="EC135" s="222"/>
      <c r="ED135" s="222"/>
      <c r="EE135" s="222"/>
      <c r="EF135" s="223"/>
      <c r="EG135" s="2"/>
      <c r="EH135" s="2"/>
      <c r="EI135" s="2"/>
      <c r="ES135" s="2"/>
      <c r="ET135" s="2"/>
      <c r="EU135" s="2"/>
      <c r="EV135" s="2"/>
      <c r="EW135" s="2"/>
    </row>
    <row r="136" spans="1:153" s="22" customFormat="1" ht="27" customHeight="1">
      <c r="A136" s="225" t="s">
        <v>402</v>
      </c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7"/>
      <c r="Y136" s="130" t="s">
        <v>357</v>
      </c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208" t="s">
        <v>198</v>
      </c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10"/>
      <c r="BS136" s="137">
        <v>466.1</v>
      </c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9"/>
      <c r="CH136" s="211">
        <v>0.4</v>
      </c>
      <c r="CI136" s="212"/>
      <c r="CJ136" s="212"/>
      <c r="CK136" s="212"/>
      <c r="CL136" s="212"/>
      <c r="CM136" s="212"/>
      <c r="CN136" s="212"/>
      <c r="CO136" s="212"/>
      <c r="CP136" s="212"/>
      <c r="CQ136" s="212"/>
      <c r="CR136" s="212"/>
      <c r="CS136" s="213"/>
      <c r="CT136" s="127">
        <v>15</v>
      </c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221" t="s">
        <v>442</v>
      </c>
      <c r="DJ136" s="222"/>
      <c r="DK136" s="222"/>
      <c r="DL136" s="222"/>
      <c r="DM136" s="222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3"/>
      <c r="EG136" s="2"/>
      <c r="EH136" s="2"/>
      <c r="EI136" s="2"/>
      <c r="ES136" s="2"/>
      <c r="ET136" s="2"/>
      <c r="EU136" s="2"/>
      <c r="EV136" s="2"/>
      <c r="EW136" s="2"/>
    </row>
    <row r="137" spans="1:153" s="22" customFormat="1" ht="31.5" customHeight="1">
      <c r="A137" s="225" t="s">
        <v>326</v>
      </c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7"/>
      <c r="Y137" s="130" t="s">
        <v>358</v>
      </c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208" t="s">
        <v>466</v>
      </c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10"/>
      <c r="BS137" s="137">
        <f>15574.23*100/118</f>
        <v>13198.5</v>
      </c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9"/>
      <c r="CH137" s="211">
        <v>0.4</v>
      </c>
      <c r="CI137" s="212"/>
      <c r="CJ137" s="212"/>
      <c r="CK137" s="212"/>
      <c r="CL137" s="212"/>
      <c r="CM137" s="212"/>
      <c r="CN137" s="212"/>
      <c r="CO137" s="212"/>
      <c r="CP137" s="212"/>
      <c r="CQ137" s="212"/>
      <c r="CR137" s="212"/>
      <c r="CS137" s="213"/>
      <c r="CT137" s="127">
        <v>50</v>
      </c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221" t="s">
        <v>467</v>
      </c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  <c r="DU137" s="222"/>
      <c r="DV137" s="222"/>
      <c r="DW137" s="222"/>
      <c r="DX137" s="222"/>
      <c r="DY137" s="222"/>
      <c r="DZ137" s="222"/>
      <c r="EA137" s="222"/>
      <c r="EB137" s="222"/>
      <c r="EC137" s="222"/>
      <c r="ED137" s="222"/>
      <c r="EE137" s="222"/>
      <c r="EF137" s="223"/>
      <c r="EG137" s="2"/>
      <c r="EH137" s="2"/>
      <c r="EI137" s="2"/>
      <c r="ES137" s="2"/>
      <c r="ET137" s="2"/>
      <c r="EU137" s="2"/>
      <c r="EV137" s="2"/>
      <c r="EW137" s="2"/>
    </row>
    <row r="138" spans="1:153" s="22" customFormat="1" ht="12.75" customHeight="1">
      <c r="A138" s="225" t="s">
        <v>397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7"/>
      <c r="Y138" s="130" t="s">
        <v>359</v>
      </c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208" t="s">
        <v>468</v>
      </c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10"/>
      <c r="BS138" s="137">
        <v>466.1</v>
      </c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9"/>
      <c r="CH138" s="211">
        <v>0.4</v>
      </c>
      <c r="CI138" s="212"/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3"/>
      <c r="CT138" s="127">
        <v>12</v>
      </c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127"/>
      <c r="DH138" s="127"/>
      <c r="DI138" s="221" t="s">
        <v>469</v>
      </c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  <c r="DT138" s="222"/>
      <c r="DU138" s="222"/>
      <c r="DV138" s="222"/>
      <c r="DW138" s="222"/>
      <c r="DX138" s="222"/>
      <c r="DY138" s="222"/>
      <c r="DZ138" s="222"/>
      <c r="EA138" s="222"/>
      <c r="EB138" s="222"/>
      <c r="EC138" s="222"/>
      <c r="ED138" s="222"/>
      <c r="EE138" s="222"/>
      <c r="EF138" s="223"/>
      <c r="EG138" s="2"/>
      <c r="EH138" s="2"/>
      <c r="EI138" s="2"/>
      <c r="ES138" s="2"/>
      <c r="ET138" s="2"/>
      <c r="EU138" s="2"/>
      <c r="EV138" s="2"/>
      <c r="EW138" s="2"/>
    </row>
    <row r="139" spans="1:153" s="22" customFormat="1" ht="29.25" customHeight="1">
      <c r="A139" s="225" t="s">
        <v>221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7"/>
      <c r="Y139" s="130" t="s">
        <v>197</v>
      </c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208" t="s">
        <v>470</v>
      </c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10"/>
      <c r="BS139" s="137">
        <v>466.1</v>
      </c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9"/>
      <c r="CH139" s="232">
        <v>0.4</v>
      </c>
      <c r="CI139" s="233"/>
      <c r="CJ139" s="233"/>
      <c r="CK139" s="233"/>
      <c r="CL139" s="233"/>
      <c r="CM139" s="233"/>
      <c r="CN139" s="233"/>
      <c r="CO139" s="233"/>
      <c r="CP139" s="233"/>
      <c r="CQ139" s="233"/>
      <c r="CR139" s="233"/>
      <c r="CS139" s="234"/>
      <c r="CT139" s="127">
        <v>15</v>
      </c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221" t="s">
        <v>444</v>
      </c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  <c r="DU139" s="222"/>
      <c r="DV139" s="222"/>
      <c r="DW139" s="222"/>
      <c r="DX139" s="222"/>
      <c r="DY139" s="222"/>
      <c r="DZ139" s="222"/>
      <c r="EA139" s="222"/>
      <c r="EB139" s="222"/>
      <c r="EC139" s="222"/>
      <c r="ED139" s="222"/>
      <c r="EE139" s="222"/>
      <c r="EF139" s="223"/>
      <c r="EG139" s="2"/>
      <c r="EH139" s="2"/>
      <c r="EI139" s="2"/>
      <c r="ES139" s="2"/>
      <c r="ET139" s="2"/>
      <c r="EU139" s="2"/>
      <c r="EV139" s="2"/>
      <c r="EW139" s="2"/>
    </row>
    <row r="140" spans="1:153" s="22" customFormat="1" ht="24.75" customHeight="1">
      <c r="A140" s="225" t="s">
        <v>211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7"/>
      <c r="Y140" s="130" t="s">
        <v>353</v>
      </c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208" t="s">
        <v>213</v>
      </c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10"/>
      <c r="BS140" s="137">
        <v>466.1</v>
      </c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9"/>
      <c r="CH140" s="211">
        <v>0.4</v>
      </c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3"/>
      <c r="CT140" s="127">
        <v>15</v>
      </c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221" t="s">
        <v>462</v>
      </c>
      <c r="DJ140" s="222"/>
      <c r="DK140" s="222"/>
      <c r="DL140" s="222"/>
      <c r="DM140" s="222"/>
      <c r="DN140" s="222"/>
      <c r="DO140" s="222"/>
      <c r="DP140" s="222"/>
      <c r="DQ140" s="222"/>
      <c r="DR140" s="222"/>
      <c r="DS140" s="222"/>
      <c r="DT140" s="222"/>
      <c r="DU140" s="222"/>
      <c r="DV140" s="222"/>
      <c r="DW140" s="222"/>
      <c r="DX140" s="222"/>
      <c r="DY140" s="222"/>
      <c r="DZ140" s="222"/>
      <c r="EA140" s="222"/>
      <c r="EB140" s="222"/>
      <c r="EC140" s="222"/>
      <c r="ED140" s="222"/>
      <c r="EE140" s="222"/>
      <c r="EF140" s="223"/>
      <c r="EG140" s="2"/>
      <c r="EH140" s="2"/>
      <c r="EI140" s="2"/>
      <c r="ES140" s="2"/>
      <c r="ET140" s="2"/>
      <c r="EU140" s="2"/>
      <c r="EV140" s="2"/>
      <c r="EW140" s="2"/>
    </row>
    <row r="141" spans="1:153" s="22" customFormat="1" ht="39" customHeight="1">
      <c r="A141" s="225" t="s">
        <v>222</v>
      </c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7"/>
      <c r="Y141" s="130" t="s">
        <v>360</v>
      </c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208" t="s">
        <v>267</v>
      </c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10"/>
      <c r="BS141" s="137">
        <v>466.1</v>
      </c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9"/>
      <c r="CH141" s="211">
        <v>0.4</v>
      </c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3"/>
      <c r="CT141" s="127">
        <v>10</v>
      </c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221" t="s">
        <v>462</v>
      </c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3"/>
      <c r="EG141" s="2"/>
      <c r="EH141" s="2"/>
      <c r="EI141" s="2"/>
      <c r="ES141" s="2"/>
      <c r="ET141" s="2"/>
      <c r="EU141" s="2"/>
      <c r="EV141" s="2"/>
      <c r="EW141" s="2"/>
    </row>
    <row r="142" spans="1:153" s="22" customFormat="1" ht="42.75" customHeight="1">
      <c r="A142" s="225" t="s">
        <v>403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7"/>
      <c r="Y142" s="130" t="s">
        <v>361</v>
      </c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208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10"/>
      <c r="BS142" s="137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9"/>
      <c r="CH142" s="232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4"/>
      <c r="CT142" s="127">
        <v>4</v>
      </c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7"/>
      <c r="DE142" s="127"/>
      <c r="DF142" s="127"/>
      <c r="DG142" s="127"/>
      <c r="DH142" s="127"/>
      <c r="DI142" s="221" t="s">
        <v>567</v>
      </c>
      <c r="DJ142" s="222"/>
      <c r="DK142" s="222"/>
      <c r="DL142" s="222"/>
      <c r="DM142" s="222"/>
      <c r="DN142" s="222"/>
      <c r="DO142" s="222"/>
      <c r="DP142" s="222"/>
      <c r="DQ142" s="222"/>
      <c r="DR142" s="222"/>
      <c r="DS142" s="222"/>
      <c r="DT142" s="222"/>
      <c r="DU142" s="222"/>
      <c r="DV142" s="222"/>
      <c r="DW142" s="222"/>
      <c r="DX142" s="222"/>
      <c r="DY142" s="222"/>
      <c r="DZ142" s="222"/>
      <c r="EA142" s="222"/>
      <c r="EB142" s="222"/>
      <c r="EC142" s="222"/>
      <c r="ED142" s="222"/>
      <c r="EE142" s="222"/>
      <c r="EF142" s="223"/>
      <c r="EG142" s="2"/>
      <c r="EH142" s="2"/>
      <c r="EI142" s="2"/>
      <c r="ES142" s="2"/>
      <c r="ET142" s="2"/>
      <c r="EU142" s="2"/>
      <c r="EV142" s="2"/>
      <c r="EW142" s="2"/>
    </row>
    <row r="143" spans="1:153" s="22" customFormat="1" ht="24.75" customHeight="1">
      <c r="A143" s="225" t="s">
        <v>404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7"/>
      <c r="Y143" s="130" t="s">
        <v>361</v>
      </c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208" t="s">
        <v>204</v>
      </c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10"/>
      <c r="BS143" s="137">
        <v>466.1</v>
      </c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9"/>
      <c r="CH143" s="211">
        <v>0.4</v>
      </c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3"/>
      <c r="CT143" s="127">
        <v>15</v>
      </c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27"/>
      <c r="DF143" s="127"/>
      <c r="DG143" s="127"/>
      <c r="DH143" s="127"/>
      <c r="DI143" s="221" t="s">
        <v>444</v>
      </c>
      <c r="DJ143" s="222"/>
      <c r="DK143" s="222"/>
      <c r="DL143" s="222"/>
      <c r="DM143" s="222"/>
      <c r="DN143" s="222"/>
      <c r="DO143" s="222"/>
      <c r="DP143" s="222"/>
      <c r="DQ143" s="222"/>
      <c r="DR143" s="222"/>
      <c r="DS143" s="222"/>
      <c r="DT143" s="222"/>
      <c r="DU143" s="222"/>
      <c r="DV143" s="222"/>
      <c r="DW143" s="222"/>
      <c r="DX143" s="222"/>
      <c r="DY143" s="222"/>
      <c r="DZ143" s="222"/>
      <c r="EA143" s="222"/>
      <c r="EB143" s="222"/>
      <c r="EC143" s="222"/>
      <c r="ED143" s="222"/>
      <c r="EE143" s="222"/>
      <c r="EF143" s="223"/>
      <c r="EG143" s="2"/>
      <c r="EH143" s="2"/>
      <c r="EI143" s="2"/>
      <c r="ES143" s="2"/>
      <c r="ET143" s="2"/>
      <c r="EU143" s="2"/>
      <c r="EV143" s="2"/>
      <c r="EW143" s="2"/>
    </row>
    <row r="144" spans="1:153" s="22" customFormat="1" ht="40.5" customHeight="1">
      <c r="A144" s="225" t="s">
        <v>405</v>
      </c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7"/>
      <c r="Y144" s="130" t="s">
        <v>200</v>
      </c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208" t="s">
        <v>471</v>
      </c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10"/>
      <c r="BS144" s="137">
        <f>5918.21*100/118</f>
        <v>5015.432203389831</v>
      </c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9"/>
      <c r="CH144" s="211">
        <v>0.4</v>
      </c>
      <c r="CI144" s="212"/>
      <c r="CJ144" s="212"/>
      <c r="CK144" s="212"/>
      <c r="CL144" s="212"/>
      <c r="CM144" s="212"/>
      <c r="CN144" s="212"/>
      <c r="CO144" s="212"/>
      <c r="CP144" s="212"/>
      <c r="CQ144" s="212"/>
      <c r="CR144" s="212"/>
      <c r="CS144" s="213"/>
      <c r="CT144" s="127">
        <v>30</v>
      </c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221" t="s">
        <v>472</v>
      </c>
      <c r="DJ144" s="222"/>
      <c r="DK144" s="222"/>
      <c r="DL144" s="222"/>
      <c r="DM144" s="222"/>
      <c r="DN144" s="222"/>
      <c r="DO144" s="222"/>
      <c r="DP144" s="222"/>
      <c r="DQ144" s="222"/>
      <c r="DR144" s="222"/>
      <c r="DS144" s="222"/>
      <c r="DT144" s="222"/>
      <c r="DU144" s="222"/>
      <c r="DV144" s="222"/>
      <c r="DW144" s="222"/>
      <c r="DX144" s="222"/>
      <c r="DY144" s="222"/>
      <c r="DZ144" s="222"/>
      <c r="EA144" s="222"/>
      <c r="EB144" s="222"/>
      <c r="EC144" s="222"/>
      <c r="ED144" s="222"/>
      <c r="EE144" s="222"/>
      <c r="EF144" s="223"/>
      <c r="EG144" s="2"/>
      <c r="EH144" s="2"/>
      <c r="EI144" s="2"/>
      <c r="ES144" s="2"/>
      <c r="ET144" s="2"/>
      <c r="EU144" s="2"/>
      <c r="EV144" s="2"/>
      <c r="EW144" s="2"/>
    </row>
    <row r="145" spans="1:153" s="22" customFormat="1" ht="44.25" customHeight="1">
      <c r="A145" s="225" t="s">
        <v>396</v>
      </c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7"/>
      <c r="Y145" s="130" t="s">
        <v>362</v>
      </c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208" t="s">
        <v>473</v>
      </c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10"/>
      <c r="BS145" s="137">
        <f>11431.37*100/118</f>
        <v>9687.601694915254</v>
      </c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9"/>
      <c r="CH145" s="211">
        <v>0.4</v>
      </c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3"/>
      <c r="CT145" s="127">
        <v>10</v>
      </c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7"/>
      <c r="DE145" s="127"/>
      <c r="DF145" s="127"/>
      <c r="DG145" s="127"/>
      <c r="DH145" s="127"/>
      <c r="DI145" s="221" t="s">
        <v>474</v>
      </c>
      <c r="DJ145" s="222"/>
      <c r="DK145" s="222"/>
      <c r="DL145" s="222"/>
      <c r="DM145" s="222"/>
      <c r="DN145" s="222"/>
      <c r="DO145" s="222"/>
      <c r="DP145" s="222"/>
      <c r="DQ145" s="222"/>
      <c r="DR145" s="222"/>
      <c r="DS145" s="222"/>
      <c r="DT145" s="222"/>
      <c r="DU145" s="222"/>
      <c r="DV145" s="222"/>
      <c r="DW145" s="222"/>
      <c r="DX145" s="222"/>
      <c r="DY145" s="222"/>
      <c r="DZ145" s="222"/>
      <c r="EA145" s="222"/>
      <c r="EB145" s="222"/>
      <c r="EC145" s="222"/>
      <c r="ED145" s="222"/>
      <c r="EE145" s="222"/>
      <c r="EF145" s="223"/>
      <c r="EG145" s="2"/>
      <c r="EH145" s="2"/>
      <c r="EI145" s="2"/>
      <c r="ES145" s="2"/>
      <c r="ET145" s="2"/>
      <c r="EU145" s="2"/>
      <c r="EV145" s="2"/>
      <c r="EW145" s="2"/>
    </row>
    <row r="146" spans="1:153" s="22" customFormat="1" ht="40.5" customHeight="1">
      <c r="A146" s="225" t="s">
        <v>403</v>
      </c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7"/>
      <c r="Y146" s="130" t="s">
        <v>200</v>
      </c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208" t="s">
        <v>475</v>
      </c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10"/>
      <c r="BS146" s="137">
        <f>31148.46*100/118</f>
        <v>26397</v>
      </c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9"/>
      <c r="CH146" s="211">
        <v>10</v>
      </c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3"/>
      <c r="CT146" s="127">
        <v>100</v>
      </c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27"/>
      <c r="DF146" s="127"/>
      <c r="DG146" s="127"/>
      <c r="DH146" s="127"/>
      <c r="DI146" s="221" t="s">
        <v>476</v>
      </c>
      <c r="DJ146" s="222"/>
      <c r="DK146" s="222"/>
      <c r="DL146" s="222"/>
      <c r="DM146" s="222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3"/>
      <c r="EG146" s="2"/>
      <c r="EH146" s="2"/>
      <c r="EI146" s="2"/>
      <c r="ES146" s="2"/>
      <c r="ET146" s="2"/>
      <c r="EU146" s="2"/>
      <c r="EV146" s="2"/>
      <c r="EW146" s="2"/>
    </row>
    <row r="147" spans="1:153" s="22" customFormat="1" ht="34.5" customHeight="1">
      <c r="A147" s="231" t="s">
        <v>156</v>
      </c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130" t="s">
        <v>363</v>
      </c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208" t="s">
        <v>273</v>
      </c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10"/>
      <c r="BS147" s="127">
        <f>1143.14*100/118</f>
        <v>968.7627118644069</v>
      </c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288">
        <v>0.4</v>
      </c>
      <c r="CI147" s="288"/>
      <c r="CJ147" s="288"/>
      <c r="CK147" s="288"/>
      <c r="CL147" s="288"/>
      <c r="CM147" s="288"/>
      <c r="CN147" s="288"/>
      <c r="CO147" s="288"/>
      <c r="CP147" s="288"/>
      <c r="CQ147" s="288"/>
      <c r="CR147" s="288"/>
      <c r="CS147" s="288"/>
      <c r="CT147" s="127">
        <v>1</v>
      </c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289" t="s">
        <v>477</v>
      </c>
      <c r="DJ147" s="289"/>
      <c r="DK147" s="289"/>
      <c r="DL147" s="289"/>
      <c r="DM147" s="289"/>
      <c r="DN147" s="289"/>
      <c r="DO147" s="289"/>
      <c r="DP147" s="289"/>
      <c r="DQ147" s="289"/>
      <c r="DR147" s="289"/>
      <c r="DS147" s="289"/>
      <c r="DT147" s="289"/>
      <c r="DU147" s="289"/>
      <c r="DV147" s="289"/>
      <c r="DW147" s="289"/>
      <c r="DX147" s="289"/>
      <c r="DY147" s="289"/>
      <c r="DZ147" s="289"/>
      <c r="EA147" s="289"/>
      <c r="EB147" s="289"/>
      <c r="EC147" s="289"/>
      <c r="ED147" s="289"/>
      <c r="EE147" s="289"/>
      <c r="EF147" s="289"/>
      <c r="EG147" s="2"/>
      <c r="EH147" s="2"/>
      <c r="EI147" s="2"/>
      <c r="ES147" s="2"/>
      <c r="ET147" s="2"/>
      <c r="EU147" s="2"/>
      <c r="EV147" s="2"/>
      <c r="EW147" s="2"/>
    </row>
    <row r="148" spans="1:153" s="22" customFormat="1" ht="29.25" customHeight="1">
      <c r="A148" s="231" t="s">
        <v>156</v>
      </c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130" t="s">
        <v>364</v>
      </c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208" t="s">
        <v>478</v>
      </c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10"/>
      <c r="BS148" s="137">
        <f>18689.08*100/118</f>
        <v>15838.20338983051</v>
      </c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9"/>
      <c r="CH148" s="211">
        <v>0.4</v>
      </c>
      <c r="CI148" s="212"/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3"/>
      <c r="CT148" s="127">
        <v>60</v>
      </c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7"/>
      <c r="DE148" s="127"/>
      <c r="DF148" s="127"/>
      <c r="DG148" s="127"/>
      <c r="DH148" s="127"/>
      <c r="DI148" s="221" t="s">
        <v>479</v>
      </c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3"/>
      <c r="EG148" s="2"/>
      <c r="EH148" s="2"/>
      <c r="EI148" s="2"/>
      <c r="ES148" s="2"/>
      <c r="ET148" s="2"/>
      <c r="EU148" s="2"/>
      <c r="EV148" s="2"/>
      <c r="EW148" s="2"/>
    </row>
    <row r="149" spans="1:153" s="22" customFormat="1" ht="31.5" customHeight="1">
      <c r="A149" s="206" t="s">
        <v>233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207"/>
      <c r="Y149" s="130" t="s">
        <v>365</v>
      </c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208" t="s">
        <v>480</v>
      </c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10"/>
      <c r="BS149" s="137">
        <v>466.1</v>
      </c>
      <c r="BT149" s="138"/>
      <c r="BU149" s="138"/>
      <c r="BV149" s="138"/>
      <c r="BW149" s="138"/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9"/>
      <c r="CH149" s="211">
        <v>0.4</v>
      </c>
      <c r="CI149" s="212"/>
      <c r="CJ149" s="212"/>
      <c r="CK149" s="212"/>
      <c r="CL149" s="212"/>
      <c r="CM149" s="212"/>
      <c r="CN149" s="212"/>
      <c r="CO149" s="212"/>
      <c r="CP149" s="212"/>
      <c r="CQ149" s="212"/>
      <c r="CR149" s="212"/>
      <c r="CS149" s="213"/>
      <c r="CT149" s="127">
        <v>15</v>
      </c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221" t="s">
        <v>532</v>
      </c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3"/>
      <c r="EG149" s="2"/>
      <c r="EH149" s="2"/>
      <c r="EI149" s="2"/>
      <c r="ES149" s="2"/>
      <c r="ET149" s="2"/>
      <c r="EU149" s="2"/>
      <c r="EV149" s="2"/>
      <c r="EW149" s="2"/>
    </row>
    <row r="150" spans="1:153" s="22" customFormat="1" ht="33" customHeight="1">
      <c r="A150" s="225" t="s">
        <v>387</v>
      </c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7"/>
      <c r="Y150" s="130" t="s">
        <v>366</v>
      </c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208" t="s">
        <v>481</v>
      </c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10"/>
      <c r="BS150" s="137">
        <f>15574.23*100/118</f>
        <v>13198.5</v>
      </c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9"/>
      <c r="CH150" s="211">
        <v>0.4</v>
      </c>
      <c r="CI150" s="212"/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3"/>
      <c r="CT150" s="127">
        <v>2</v>
      </c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221" t="s">
        <v>482</v>
      </c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3"/>
      <c r="EG150" s="2"/>
      <c r="EH150" s="2"/>
      <c r="EI150" s="2"/>
      <c r="ES150" s="2"/>
      <c r="ET150" s="2"/>
      <c r="EU150" s="2"/>
      <c r="EV150" s="2"/>
      <c r="EW150" s="2"/>
    </row>
    <row r="151" spans="1:153" s="22" customFormat="1" ht="34.5" customHeight="1">
      <c r="A151" s="206" t="s">
        <v>156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207"/>
      <c r="Y151" s="130" t="s">
        <v>212</v>
      </c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208" t="s">
        <v>483</v>
      </c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10"/>
      <c r="BS151" s="137"/>
      <c r="BT151" s="138"/>
      <c r="BU151" s="138"/>
      <c r="BV151" s="138"/>
      <c r="BW151" s="138"/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9"/>
      <c r="CH151" s="211">
        <v>10</v>
      </c>
      <c r="CI151" s="212"/>
      <c r="CJ151" s="212"/>
      <c r="CK151" s="212"/>
      <c r="CL151" s="212"/>
      <c r="CM151" s="212"/>
      <c r="CN151" s="212"/>
      <c r="CO151" s="212"/>
      <c r="CP151" s="212"/>
      <c r="CQ151" s="212"/>
      <c r="CR151" s="212"/>
      <c r="CS151" s="213"/>
      <c r="CT151" s="127">
        <v>471</v>
      </c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221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3"/>
      <c r="EG151" s="2"/>
      <c r="EH151" s="2"/>
      <c r="EI151" s="2"/>
      <c r="ES151" s="2"/>
      <c r="ET151" s="2"/>
      <c r="EU151" s="2"/>
      <c r="EV151" s="2"/>
      <c r="EW151" s="2"/>
    </row>
    <row r="152" spans="1:153" s="22" customFormat="1" ht="51.75" customHeight="1">
      <c r="A152" s="206" t="s">
        <v>224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207"/>
      <c r="Y152" s="130" t="s">
        <v>367</v>
      </c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208" t="s">
        <v>269</v>
      </c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10"/>
      <c r="BS152" s="137">
        <v>466.1</v>
      </c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9"/>
      <c r="CH152" s="211">
        <v>0.4</v>
      </c>
      <c r="CI152" s="212"/>
      <c r="CJ152" s="212"/>
      <c r="CK152" s="212"/>
      <c r="CL152" s="212"/>
      <c r="CM152" s="212"/>
      <c r="CN152" s="212"/>
      <c r="CO152" s="212"/>
      <c r="CP152" s="212"/>
      <c r="CQ152" s="212"/>
      <c r="CR152" s="212"/>
      <c r="CS152" s="213"/>
      <c r="CT152" s="127">
        <v>2</v>
      </c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221" t="s">
        <v>485</v>
      </c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  <c r="DU152" s="222"/>
      <c r="DV152" s="222"/>
      <c r="DW152" s="222"/>
      <c r="DX152" s="222"/>
      <c r="DY152" s="222"/>
      <c r="DZ152" s="222"/>
      <c r="EA152" s="222"/>
      <c r="EB152" s="222"/>
      <c r="EC152" s="222"/>
      <c r="ED152" s="222"/>
      <c r="EE152" s="222"/>
      <c r="EF152" s="223"/>
      <c r="EG152" s="2"/>
      <c r="EH152" s="2"/>
      <c r="EI152" s="2"/>
      <c r="ES152" s="2"/>
      <c r="ET152" s="2"/>
      <c r="EU152" s="2"/>
      <c r="EV152" s="2"/>
      <c r="EW152" s="2"/>
    </row>
    <row r="153" spans="1:153" s="22" customFormat="1" ht="38.25" customHeight="1">
      <c r="A153" s="206" t="s">
        <v>237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207"/>
      <c r="Y153" s="130" t="s">
        <v>367</v>
      </c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208" t="s">
        <v>278</v>
      </c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10"/>
      <c r="BS153" s="137">
        <v>466.1</v>
      </c>
      <c r="BT153" s="138"/>
      <c r="BU153" s="138"/>
      <c r="BV153" s="138"/>
      <c r="BW153" s="138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9"/>
      <c r="CH153" s="211">
        <v>0.4</v>
      </c>
      <c r="CI153" s="212"/>
      <c r="CJ153" s="212"/>
      <c r="CK153" s="212"/>
      <c r="CL153" s="212"/>
      <c r="CM153" s="212"/>
      <c r="CN153" s="212"/>
      <c r="CO153" s="212"/>
      <c r="CP153" s="212"/>
      <c r="CQ153" s="212"/>
      <c r="CR153" s="212"/>
      <c r="CS153" s="213"/>
      <c r="CT153" s="127">
        <v>2</v>
      </c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221" t="s">
        <v>485</v>
      </c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3"/>
      <c r="EG153" s="2"/>
      <c r="EH153" s="2"/>
      <c r="EI153" s="2"/>
      <c r="ES153" s="2"/>
      <c r="ET153" s="2"/>
      <c r="EU153" s="2"/>
      <c r="EV153" s="2"/>
      <c r="EW153" s="2"/>
    </row>
    <row r="154" spans="1:153" s="22" customFormat="1" ht="41.25" customHeight="1">
      <c r="A154" s="206" t="s">
        <v>226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207"/>
      <c r="Y154" s="130" t="s">
        <v>368</v>
      </c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208" t="s">
        <v>272</v>
      </c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10"/>
      <c r="BS154" s="137">
        <f>2286.28*100/118</f>
        <v>1937.5254237288138</v>
      </c>
      <c r="BT154" s="138"/>
      <c r="BU154" s="138"/>
      <c r="BV154" s="138"/>
      <c r="BW154" s="138"/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9"/>
      <c r="CH154" s="211">
        <v>0.4</v>
      </c>
      <c r="CI154" s="212"/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3"/>
      <c r="CT154" s="127">
        <v>2</v>
      </c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27"/>
      <c r="DF154" s="127"/>
      <c r="DG154" s="127"/>
      <c r="DH154" s="127"/>
      <c r="DI154" s="221" t="s">
        <v>485</v>
      </c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3"/>
      <c r="EG154" s="2"/>
      <c r="EH154" s="2"/>
      <c r="EI154" s="2"/>
      <c r="ES154" s="2"/>
      <c r="ET154" s="2"/>
      <c r="EU154" s="2"/>
      <c r="EV154" s="2"/>
      <c r="EW154" s="2"/>
    </row>
    <row r="155" spans="1:153" s="22" customFormat="1" ht="40.5" customHeight="1">
      <c r="A155" s="206" t="s">
        <v>226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207"/>
      <c r="Y155" s="130" t="s">
        <v>368</v>
      </c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208" t="s">
        <v>271</v>
      </c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10"/>
      <c r="BS155" s="137">
        <v>466.1</v>
      </c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8"/>
      <c r="CG155" s="139"/>
      <c r="CH155" s="211">
        <v>0.4</v>
      </c>
      <c r="CI155" s="212"/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3"/>
      <c r="CT155" s="127">
        <v>4</v>
      </c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27"/>
      <c r="DF155" s="127"/>
      <c r="DG155" s="127"/>
      <c r="DH155" s="127"/>
      <c r="DI155" s="221" t="s">
        <v>485</v>
      </c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  <c r="DU155" s="222"/>
      <c r="DV155" s="222"/>
      <c r="DW155" s="222"/>
      <c r="DX155" s="222"/>
      <c r="DY155" s="222"/>
      <c r="DZ155" s="222"/>
      <c r="EA155" s="222"/>
      <c r="EB155" s="222"/>
      <c r="EC155" s="222"/>
      <c r="ED155" s="222"/>
      <c r="EE155" s="222"/>
      <c r="EF155" s="223"/>
      <c r="EG155" s="2"/>
      <c r="EH155" s="2"/>
      <c r="EI155" s="2"/>
      <c r="ES155" s="2"/>
      <c r="ET155" s="2"/>
      <c r="EU155" s="2"/>
      <c r="EV155" s="2"/>
      <c r="EW155" s="2"/>
    </row>
    <row r="156" spans="1:153" s="22" customFormat="1" ht="41.25" customHeight="1">
      <c r="A156" s="206" t="s">
        <v>406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207"/>
      <c r="Y156" s="130" t="s">
        <v>368</v>
      </c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208" t="s">
        <v>486</v>
      </c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10"/>
      <c r="BS156" s="137">
        <v>466.1</v>
      </c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9"/>
      <c r="CH156" s="211">
        <v>0.4</v>
      </c>
      <c r="CI156" s="212"/>
      <c r="CJ156" s="212"/>
      <c r="CK156" s="212"/>
      <c r="CL156" s="212"/>
      <c r="CM156" s="212"/>
      <c r="CN156" s="212"/>
      <c r="CO156" s="212"/>
      <c r="CP156" s="212"/>
      <c r="CQ156" s="212"/>
      <c r="CR156" s="212"/>
      <c r="CS156" s="213"/>
      <c r="CT156" s="127">
        <v>2</v>
      </c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221" t="s">
        <v>485</v>
      </c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3"/>
      <c r="EG156" s="2"/>
      <c r="EH156" s="2"/>
      <c r="EI156" s="2"/>
      <c r="ES156" s="2"/>
      <c r="ET156" s="2"/>
      <c r="EU156" s="2"/>
      <c r="EV156" s="2"/>
      <c r="EW156" s="2"/>
    </row>
    <row r="157" spans="1:153" s="22" customFormat="1" ht="52.5" customHeight="1">
      <c r="A157" s="206" t="s">
        <v>156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207"/>
      <c r="Y157" s="130" t="s">
        <v>369</v>
      </c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208" t="s">
        <v>262</v>
      </c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10"/>
      <c r="BS157" s="137">
        <f>274.37*100/118</f>
        <v>232.51694915254237</v>
      </c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9"/>
      <c r="CH157" s="211">
        <v>0.4</v>
      </c>
      <c r="CI157" s="212"/>
      <c r="CJ157" s="212"/>
      <c r="CK157" s="212"/>
      <c r="CL157" s="212"/>
      <c r="CM157" s="212"/>
      <c r="CN157" s="212"/>
      <c r="CO157" s="212"/>
      <c r="CP157" s="212"/>
      <c r="CQ157" s="212"/>
      <c r="CR157" s="212"/>
      <c r="CS157" s="213"/>
      <c r="CT157" s="127">
        <v>0.24</v>
      </c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228" t="s">
        <v>484</v>
      </c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  <c r="DT157" s="229"/>
      <c r="DU157" s="229"/>
      <c r="DV157" s="229"/>
      <c r="DW157" s="229"/>
      <c r="DX157" s="229"/>
      <c r="DY157" s="229"/>
      <c r="DZ157" s="229"/>
      <c r="EA157" s="229"/>
      <c r="EB157" s="229"/>
      <c r="EC157" s="229"/>
      <c r="ED157" s="229"/>
      <c r="EE157" s="229"/>
      <c r="EF157" s="230"/>
      <c r="EG157" s="2"/>
      <c r="EH157" s="2"/>
      <c r="EI157" s="2"/>
      <c r="ES157" s="2"/>
      <c r="ET157" s="2"/>
      <c r="EU157" s="2"/>
      <c r="EV157" s="2"/>
      <c r="EW157" s="2"/>
    </row>
    <row r="158" spans="1:153" s="22" customFormat="1" ht="52.5" customHeight="1">
      <c r="A158" s="206" t="s">
        <v>156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207"/>
      <c r="Y158" s="130" t="s">
        <v>313</v>
      </c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208" t="s">
        <v>263</v>
      </c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10"/>
      <c r="BS158" s="137">
        <f>274.37*100/118</f>
        <v>232.51694915254237</v>
      </c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9"/>
      <c r="CH158" s="211">
        <v>0.4</v>
      </c>
      <c r="CI158" s="212"/>
      <c r="CJ158" s="212"/>
      <c r="CK158" s="212"/>
      <c r="CL158" s="212"/>
      <c r="CM158" s="212"/>
      <c r="CN158" s="212"/>
      <c r="CO158" s="212"/>
      <c r="CP158" s="212"/>
      <c r="CQ158" s="212"/>
      <c r="CR158" s="212"/>
      <c r="CS158" s="213"/>
      <c r="CT158" s="127">
        <v>0.24</v>
      </c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  <c r="DE158" s="127"/>
      <c r="DF158" s="127"/>
      <c r="DG158" s="127"/>
      <c r="DH158" s="127"/>
      <c r="DI158" s="221" t="s">
        <v>487</v>
      </c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3"/>
      <c r="EG158" s="2"/>
      <c r="EH158" s="2"/>
      <c r="EI158" s="2"/>
      <c r="ES158" s="2"/>
      <c r="ET158" s="2"/>
      <c r="EU158" s="2"/>
      <c r="EV158" s="2"/>
      <c r="EW158" s="2"/>
    </row>
    <row r="159" spans="1:153" s="22" customFormat="1" ht="55.5" customHeight="1">
      <c r="A159" s="206" t="s">
        <v>156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207"/>
      <c r="Y159" s="130" t="s">
        <v>369</v>
      </c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208" t="s">
        <v>264</v>
      </c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10"/>
      <c r="BS159" s="137">
        <f>274.37*100/118</f>
        <v>232.51694915254237</v>
      </c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9"/>
      <c r="CH159" s="211">
        <v>0.4</v>
      </c>
      <c r="CI159" s="212"/>
      <c r="CJ159" s="212"/>
      <c r="CK159" s="212"/>
      <c r="CL159" s="212"/>
      <c r="CM159" s="212"/>
      <c r="CN159" s="212"/>
      <c r="CO159" s="212"/>
      <c r="CP159" s="212"/>
      <c r="CQ159" s="212"/>
      <c r="CR159" s="212"/>
      <c r="CS159" s="213"/>
      <c r="CT159" s="127">
        <v>0.24</v>
      </c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/>
      <c r="DE159" s="127"/>
      <c r="DF159" s="127"/>
      <c r="DG159" s="127"/>
      <c r="DH159" s="127"/>
      <c r="DI159" s="228" t="s">
        <v>488</v>
      </c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29"/>
      <c r="DX159" s="229"/>
      <c r="DY159" s="229"/>
      <c r="DZ159" s="229"/>
      <c r="EA159" s="229"/>
      <c r="EB159" s="229"/>
      <c r="EC159" s="229"/>
      <c r="ED159" s="229"/>
      <c r="EE159" s="229"/>
      <c r="EF159" s="230"/>
      <c r="EG159" s="2"/>
      <c r="EH159" s="2"/>
      <c r="EI159" s="2"/>
      <c r="ES159" s="2"/>
      <c r="ET159" s="2"/>
      <c r="EU159" s="2"/>
      <c r="EV159" s="2"/>
      <c r="EW159" s="2"/>
    </row>
    <row r="160" spans="1:153" s="22" customFormat="1" ht="51" customHeight="1">
      <c r="A160" s="206" t="s">
        <v>156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207"/>
      <c r="Y160" s="130" t="s">
        <v>369</v>
      </c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208" t="s">
        <v>265</v>
      </c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10"/>
      <c r="BS160" s="137">
        <f>274.37*100/118</f>
        <v>232.51694915254237</v>
      </c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8"/>
      <c r="CF160" s="138"/>
      <c r="CG160" s="139"/>
      <c r="CH160" s="211">
        <v>0.4</v>
      </c>
      <c r="CI160" s="212"/>
      <c r="CJ160" s="212"/>
      <c r="CK160" s="212"/>
      <c r="CL160" s="212"/>
      <c r="CM160" s="212"/>
      <c r="CN160" s="212"/>
      <c r="CO160" s="212"/>
      <c r="CP160" s="212"/>
      <c r="CQ160" s="212"/>
      <c r="CR160" s="212"/>
      <c r="CS160" s="213"/>
      <c r="CT160" s="127">
        <v>0.24</v>
      </c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221" t="s">
        <v>489</v>
      </c>
      <c r="DJ160" s="222"/>
      <c r="DK160" s="222"/>
      <c r="DL160" s="222"/>
      <c r="DM160" s="222"/>
      <c r="DN160" s="222"/>
      <c r="DO160" s="222"/>
      <c r="DP160" s="222"/>
      <c r="DQ160" s="222"/>
      <c r="DR160" s="222"/>
      <c r="DS160" s="222"/>
      <c r="DT160" s="222"/>
      <c r="DU160" s="222"/>
      <c r="DV160" s="222"/>
      <c r="DW160" s="222"/>
      <c r="DX160" s="222"/>
      <c r="DY160" s="222"/>
      <c r="DZ160" s="222"/>
      <c r="EA160" s="222"/>
      <c r="EB160" s="222"/>
      <c r="EC160" s="222"/>
      <c r="ED160" s="222"/>
      <c r="EE160" s="222"/>
      <c r="EF160" s="223"/>
      <c r="EG160" s="2"/>
      <c r="EH160" s="2"/>
      <c r="EI160" s="2"/>
      <c r="ES160" s="2"/>
      <c r="ET160" s="2"/>
      <c r="EU160" s="2"/>
      <c r="EV160" s="2"/>
      <c r="EW160" s="2"/>
    </row>
    <row r="161" spans="1:153" s="22" customFormat="1" ht="42" customHeight="1">
      <c r="A161" s="206" t="s">
        <v>407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207"/>
      <c r="Y161" s="130" t="s">
        <v>217</v>
      </c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208" t="s">
        <v>490</v>
      </c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10"/>
      <c r="BS161" s="137">
        <f>619.68*100/118</f>
        <v>525.1525423728813</v>
      </c>
      <c r="BT161" s="138"/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9"/>
      <c r="CH161" s="211">
        <v>10</v>
      </c>
      <c r="CI161" s="212"/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3"/>
      <c r="CT161" s="127">
        <v>15</v>
      </c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  <c r="DE161" s="127"/>
      <c r="DF161" s="127"/>
      <c r="DG161" s="127"/>
      <c r="DH161" s="127"/>
      <c r="DI161" s="221" t="s">
        <v>491</v>
      </c>
      <c r="DJ161" s="222"/>
      <c r="DK161" s="222"/>
      <c r="DL161" s="222"/>
      <c r="DM161" s="222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3"/>
      <c r="EG161" s="2"/>
      <c r="EH161" s="2"/>
      <c r="EI161" s="2"/>
      <c r="ES161" s="2"/>
      <c r="ET161" s="2"/>
      <c r="EU161" s="2"/>
      <c r="EV161" s="2"/>
      <c r="EW161" s="2"/>
    </row>
    <row r="162" spans="1:153" s="22" customFormat="1" ht="38.25" customHeight="1">
      <c r="A162" s="206" t="s">
        <v>230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207"/>
      <c r="Y162" s="130" t="s">
        <v>239</v>
      </c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208" t="s">
        <v>492</v>
      </c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10"/>
      <c r="BS162" s="137">
        <v>466.1</v>
      </c>
      <c r="BT162" s="138"/>
      <c r="BU162" s="138"/>
      <c r="BV162" s="138"/>
      <c r="BW162" s="138"/>
      <c r="BX162" s="138"/>
      <c r="BY162" s="138"/>
      <c r="BZ162" s="138"/>
      <c r="CA162" s="138"/>
      <c r="CB162" s="138"/>
      <c r="CC162" s="138"/>
      <c r="CD162" s="138"/>
      <c r="CE162" s="138"/>
      <c r="CF162" s="138"/>
      <c r="CG162" s="139"/>
      <c r="CH162" s="211">
        <v>0.4</v>
      </c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3"/>
      <c r="CT162" s="127">
        <v>12</v>
      </c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228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  <c r="EF162" s="230"/>
      <c r="EG162" s="2"/>
      <c r="EH162" s="2"/>
      <c r="EI162" s="2"/>
      <c r="ES162" s="2"/>
      <c r="ET162" s="2"/>
      <c r="EU162" s="2"/>
      <c r="EV162" s="2"/>
      <c r="EW162" s="2"/>
    </row>
    <row r="163" spans="1:153" s="22" customFormat="1" ht="39.75" customHeight="1">
      <c r="A163" s="206" t="s">
        <v>156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207"/>
      <c r="Y163" s="130" t="s">
        <v>370</v>
      </c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208" t="s">
        <v>493</v>
      </c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10"/>
      <c r="BS163" s="137">
        <f>1761915.14*100/118</f>
        <v>1493148.4237288137</v>
      </c>
      <c r="BT163" s="138"/>
      <c r="BU163" s="138"/>
      <c r="BV163" s="138"/>
      <c r="BW163" s="138"/>
      <c r="BX163" s="138"/>
      <c r="BY163" s="138"/>
      <c r="BZ163" s="138"/>
      <c r="CA163" s="138"/>
      <c r="CB163" s="138"/>
      <c r="CC163" s="138"/>
      <c r="CD163" s="138"/>
      <c r="CE163" s="138"/>
      <c r="CF163" s="138"/>
      <c r="CG163" s="139"/>
      <c r="CH163" s="211">
        <v>0.4</v>
      </c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3"/>
      <c r="CT163" s="127">
        <v>70</v>
      </c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7"/>
      <c r="DG163" s="127"/>
      <c r="DH163" s="127"/>
      <c r="DI163" s="228" t="s">
        <v>494</v>
      </c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  <c r="EF163" s="230"/>
      <c r="EG163" s="2"/>
      <c r="EH163" s="2"/>
      <c r="EI163" s="2"/>
      <c r="ES163" s="2"/>
      <c r="ET163" s="2"/>
      <c r="EU163" s="2"/>
      <c r="EV163" s="2"/>
      <c r="EW163" s="2"/>
    </row>
    <row r="164" spans="1:153" s="22" customFormat="1" ht="40.5" customHeight="1">
      <c r="A164" s="206" t="s">
        <v>227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207"/>
      <c r="Y164" s="130" t="s">
        <v>371</v>
      </c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208" t="s">
        <v>275</v>
      </c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10"/>
      <c r="BS164" s="137">
        <v>466.1</v>
      </c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8"/>
      <c r="CG164" s="139"/>
      <c r="CH164" s="211">
        <v>0.4</v>
      </c>
      <c r="CI164" s="212"/>
      <c r="CJ164" s="212"/>
      <c r="CK164" s="212"/>
      <c r="CL164" s="212"/>
      <c r="CM164" s="212"/>
      <c r="CN164" s="212"/>
      <c r="CO164" s="212"/>
      <c r="CP164" s="212"/>
      <c r="CQ164" s="212"/>
      <c r="CR164" s="212"/>
      <c r="CS164" s="213"/>
      <c r="CT164" s="127">
        <v>10</v>
      </c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7"/>
      <c r="DF164" s="127"/>
      <c r="DG164" s="127"/>
      <c r="DH164" s="127"/>
      <c r="DI164" s="228" t="s">
        <v>495</v>
      </c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  <c r="EF164" s="230"/>
      <c r="EG164" s="2"/>
      <c r="EH164" s="2"/>
      <c r="EI164" s="2"/>
      <c r="ES164" s="2"/>
      <c r="ET164" s="2"/>
      <c r="EU164" s="2"/>
      <c r="EV164" s="2"/>
      <c r="EW164" s="2"/>
    </row>
    <row r="165" spans="1:153" s="22" customFormat="1" ht="65.25" customHeight="1">
      <c r="A165" s="206" t="s">
        <v>230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207"/>
      <c r="Y165" s="130" t="s">
        <v>240</v>
      </c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208" t="s">
        <v>279</v>
      </c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10"/>
      <c r="BS165" s="137">
        <v>466.1</v>
      </c>
      <c r="BT165" s="138"/>
      <c r="BU165" s="138"/>
      <c r="BV165" s="138"/>
      <c r="BW165" s="138"/>
      <c r="BX165" s="138"/>
      <c r="BY165" s="138"/>
      <c r="BZ165" s="138"/>
      <c r="CA165" s="138"/>
      <c r="CB165" s="138"/>
      <c r="CC165" s="138"/>
      <c r="CD165" s="138"/>
      <c r="CE165" s="138"/>
      <c r="CF165" s="138"/>
      <c r="CG165" s="139"/>
      <c r="CH165" s="211">
        <v>0.4</v>
      </c>
      <c r="CI165" s="212"/>
      <c r="CJ165" s="212"/>
      <c r="CK165" s="212"/>
      <c r="CL165" s="212"/>
      <c r="CM165" s="212"/>
      <c r="CN165" s="212"/>
      <c r="CO165" s="212"/>
      <c r="CP165" s="212"/>
      <c r="CQ165" s="212"/>
      <c r="CR165" s="212"/>
      <c r="CS165" s="213"/>
      <c r="CT165" s="127">
        <v>12</v>
      </c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7"/>
      <c r="DE165" s="127"/>
      <c r="DF165" s="127"/>
      <c r="DG165" s="127"/>
      <c r="DH165" s="127"/>
      <c r="DI165" s="228" t="s">
        <v>496</v>
      </c>
      <c r="DJ165" s="229"/>
      <c r="DK165" s="229"/>
      <c r="DL165" s="229"/>
      <c r="DM165" s="229"/>
      <c r="DN165" s="229"/>
      <c r="DO165" s="229"/>
      <c r="DP165" s="229"/>
      <c r="DQ165" s="229"/>
      <c r="DR165" s="229"/>
      <c r="DS165" s="229"/>
      <c r="DT165" s="229"/>
      <c r="DU165" s="229"/>
      <c r="DV165" s="229"/>
      <c r="DW165" s="229"/>
      <c r="DX165" s="229"/>
      <c r="DY165" s="229"/>
      <c r="DZ165" s="229"/>
      <c r="EA165" s="229"/>
      <c r="EB165" s="229"/>
      <c r="EC165" s="229"/>
      <c r="ED165" s="229"/>
      <c r="EE165" s="229"/>
      <c r="EF165" s="230"/>
      <c r="EG165" s="2"/>
      <c r="EH165" s="2"/>
      <c r="EI165" s="2"/>
      <c r="ES165" s="2"/>
      <c r="ET165" s="2"/>
      <c r="EU165" s="2"/>
      <c r="EV165" s="2"/>
      <c r="EW165" s="2"/>
    </row>
    <row r="166" spans="1:153" s="22" customFormat="1" ht="44.25" customHeight="1">
      <c r="A166" s="206" t="s">
        <v>408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207"/>
      <c r="Y166" s="130" t="s">
        <v>240</v>
      </c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208" t="s">
        <v>497</v>
      </c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10"/>
      <c r="BS166" s="137">
        <v>466.1</v>
      </c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8"/>
      <c r="CF166" s="138"/>
      <c r="CG166" s="139"/>
      <c r="CH166" s="211">
        <v>0.4</v>
      </c>
      <c r="CI166" s="212"/>
      <c r="CJ166" s="212"/>
      <c r="CK166" s="212"/>
      <c r="CL166" s="212"/>
      <c r="CM166" s="212"/>
      <c r="CN166" s="212"/>
      <c r="CO166" s="212"/>
      <c r="CP166" s="212"/>
      <c r="CQ166" s="212"/>
      <c r="CR166" s="212"/>
      <c r="CS166" s="213"/>
      <c r="CT166" s="127">
        <v>15</v>
      </c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27"/>
      <c r="DF166" s="127"/>
      <c r="DG166" s="127"/>
      <c r="DH166" s="127"/>
      <c r="DI166" s="228" t="s">
        <v>495</v>
      </c>
      <c r="DJ166" s="229"/>
      <c r="DK166" s="229"/>
      <c r="DL166" s="229"/>
      <c r="DM166" s="229"/>
      <c r="DN166" s="229"/>
      <c r="DO166" s="229"/>
      <c r="DP166" s="229"/>
      <c r="DQ166" s="229"/>
      <c r="DR166" s="229"/>
      <c r="DS166" s="229"/>
      <c r="DT166" s="229"/>
      <c r="DU166" s="229"/>
      <c r="DV166" s="229"/>
      <c r="DW166" s="229"/>
      <c r="DX166" s="229"/>
      <c r="DY166" s="229"/>
      <c r="DZ166" s="229"/>
      <c r="EA166" s="229"/>
      <c r="EB166" s="229"/>
      <c r="EC166" s="229"/>
      <c r="ED166" s="229"/>
      <c r="EE166" s="229"/>
      <c r="EF166" s="230"/>
      <c r="EG166" s="2"/>
      <c r="EH166" s="2"/>
      <c r="EI166" s="2"/>
      <c r="ES166" s="2"/>
      <c r="ET166" s="2"/>
      <c r="EU166" s="2"/>
      <c r="EV166" s="2"/>
      <c r="EW166" s="2"/>
    </row>
    <row r="167" spans="1:153" s="22" customFormat="1" ht="40.5" customHeight="1">
      <c r="A167" s="206" t="s">
        <v>409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207"/>
      <c r="Y167" s="130" t="s">
        <v>203</v>
      </c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208" t="s">
        <v>498</v>
      </c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10"/>
      <c r="BS167" s="137">
        <v>466.1</v>
      </c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8"/>
      <c r="CF167" s="138"/>
      <c r="CG167" s="139"/>
      <c r="CH167" s="211">
        <v>0.4</v>
      </c>
      <c r="CI167" s="212"/>
      <c r="CJ167" s="212"/>
      <c r="CK167" s="212"/>
      <c r="CL167" s="212"/>
      <c r="CM167" s="212"/>
      <c r="CN167" s="212"/>
      <c r="CO167" s="212"/>
      <c r="CP167" s="212"/>
      <c r="CQ167" s="212"/>
      <c r="CR167" s="212"/>
      <c r="CS167" s="213"/>
      <c r="CT167" s="127">
        <v>2</v>
      </c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  <c r="DE167" s="127"/>
      <c r="DF167" s="127"/>
      <c r="DG167" s="127"/>
      <c r="DH167" s="127"/>
      <c r="DI167" s="228"/>
      <c r="DJ167" s="229"/>
      <c r="DK167" s="229"/>
      <c r="DL167" s="229"/>
      <c r="DM167" s="229"/>
      <c r="DN167" s="229"/>
      <c r="DO167" s="229"/>
      <c r="DP167" s="229"/>
      <c r="DQ167" s="229"/>
      <c r="DR167" s="229"/>
      <c r="DS167" s="229"/>
      <c r="DT167" s="229"/>
      <c r="DU167" s="229"/>
      <c r="DV167" s="229"/>
      <c r="DW167" s="229"/>
      <c r="DX167" s="229"/>
      <c r="DY167" s="229"/>
      <c r="DZ167" s="229"/>
      <c r="EA167" s="229"/>
      <c r="EB167" s="229"/>
      <c r="EC167" s="229"/>
      <c r="ED167" s="229"/>
      <c r="EE167" s="229"/>
      <c r="EF167" s="230"/>
      <c r="EG167" s="2"/>
      <c r="EH167" s="2"/>
      <c r="EI167" s="2"/>
      <c r="ES167" s="2"/>
      <c r="ET167" s="2"/>
      <c r="EU167" s="2"/>
      <c r="EV167" s="2"/>
      <c r="EW167" s="2"/>
    </row>
    <row r="168" spans="1:153" s="22" customFormat="1" ht="42" customHeight="1">
      <c r="A168" s="206" t="s">
        <v>225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207"/>
      <c r="Y168" s="130" t="s">
        <v>372</v>
      </c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208" t="s">
        <v>270</v>
      </c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10"/>
      <c r="BS168" s="137">
        <v>466.1</v>
      </c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8"/>
      <c r="CF168" s="138"/>
      <c r="CG168" s="139"/>
      <c r="CH168" s="211">
        <v>0.4</v>
      </c>
      <c r="CI168" s="212"/>
      <c r="CJ168" s="212"/>
      <c r="CK168" s="212"/>
      <c r="CL168" s="212"/>
      <c r="CM168" s="212"/>
      <c r="CN168" s="212"/>
      <c r="CO168" s="212"/>
      <c r="CP168" s="212"/>
      <c r="CQ168" s="212"/>
      <c r="CR168" s="212"/>
      <c r="CS168" s="213"/>
      <c r="CT168" s="127">
        <v>2</v>
      </c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27"/>
      <c r="DF168" s="127"/>
      <c r="DG168" s="127"/>
      <c r="DH168" s="127"/>
      <c r="DI168" s="221" t="s">
        <v>485</v>
      </c>
      <c r="DJ168" s="222"/>
      <c r="DK168" s="222"/>
      <c r="DL168" s="222"/>
      <c r="DM168" s="222"/>
      <c r="DN168" s="222"/>
      <c r="DO168" s="222"/>
      <c r="DP168" s="222"/>
      <c r="DQ168" s="222"/>
      <c r="DR168" s="222"/>
      <c r="DS168" s="222"/>
      <c r="DT168" s="222"/>
      <c r="DU168" s="222"/>
      <c r="DV168" s="222"/>
      <c r="DW168" s="222"/>
      <c r="DX168" s="222"/>
      <c r="DY168" s="222"/>
      <c r="DZ168" s="222"/>
      <c r="EA168" s="222"/>
      <c r="EB168" s="222"/>
      <c r="EC168" s="222"/>
      <c r="ED168" s="222"/>
      <c r="EE168" s="222"/>
      <c r="EF168" s="223"/>
      <c r="EG168" s="2"/>
      <c r="EH168" s="2"/>
      <c r="EI168" s="2"/>
      <c r="ES168" s="2"/>
      <c r="ET168" s="2"/>
      <c r="EU168" s="2"/>
      <c r="EV168" s="2"/>
      <c r="EW168" s="2"/>
    </row>
    <row r="169" spans="1:153" s="22" customFormat="1" ht="39.75" customHeight="1">
      <c r="A169" s="206" t="s">
        <v>151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207"/>
      <c r="Y169" s="130" t="s">
        <v>328</v>
      </c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208" t="s">
        <v>280</v>
      </c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10"/>
      <c r="BS169" s="137">
        <v>466.1</v>
      </c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8"/>
      <c r="CF169" s="138"/>
      <c r="CG169" s="139"/>
      <c r="CH169" s="211">
        <v>0.4</v>
      </c>
      <c r="CI169" s="212"/>
      <c r="CJ169" s="212"/>
      <c r="CK169" s="212"/>
      <c r="CL169" s="212"/>
      <c r="CM169" s="212"/>
      <c r="CN169" s="212"/>
      <c r="CO169" s="212"/>
      <c r="CP169" s="212"/>
      <c r="CQ169" s="212"/>
      <c r="CR169" s="212"/>
      <c r="CS169" s="213"/>
      <c r="CT169" s="127">
        <v>2</v>
      </c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27"/>
      <c r="DF169" s="127"/>
      <c r="DG169" s="127"/>
      <c r="DH169" s="127"/>
      <c r="DI169" s="221" t="s">
        <v>485</v>
      </c>
      <c r="DJ169" s="222"/>
      <c r="DK169" s="222"/>
      <c r="DL169" s="222"/>
      <c r="DM169" s="222"/>
      <c r="DN169" s="222"/>
      <c r="DO169" s="222"/>
      <c r="DP169" s="222"/>
      <c r="DQ169" s="222"/>
      <c r="DR169" s="222"/>
      <c r="DS169" s="222"/>
      <c r="DT169" s="222"/>
      <c r="DU169" s="222"/>
      <c r="DV169" s="222"/>
      <c r="DW169" s="222"/>
      <c r="DX169" s="222"/>
      <c r="DY169" s="222"/>
      <c r="DZ169" s="222"/>
      <c r="EA169" s="222"/>
      <c r="EB169" s="222"/>
      <c r="EC169" s="222"/>
      <c r="ED169" s="222"/>
      <c r="EE169" s="222"/>
      <c r="EF169" s="223"/>
      <c r="EG169" s="2"/>
      <c r="EH169" s="2"/>
      <c r="EI169" s="2"/>
      <c r="ES169" s="2"/>
      <c r="ET169" s="2"/>
      <c r="EU169" s="2"/>
      <c r="EV169" s="2"/>
      <c r="EW169" s="2"/>
    </row>
    <row r="170" spans="1:153" s="22" customFormat="1" ht="35.25" customHeight="1">
      <c r="A170" s="206" t="s">
        <v>410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207"/>
      <c r="Y170" s="130" t="s">
        <v>373</v>
      </c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208" t="s">
        <v>499</v>
      </c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10"/>
      <c r="BS170" s="137">
        <v>466.1</v>
      </c>
      <c r="BT170" s="138"/>
      <c r="BU170" s="138"/>
      <c r="BV170" s="138"/>
      <c r="BW170" s="138"/>
      <c r="BX170" s="138"/>
      <c r="BY170" s="138"/>
      <c r="BZ170" s="138"/>
      <c r="CA170" s="138"/>
      <c r="CB170" s="138"/>
      <c r="CC170" s="138"/>
      <c r="CD170" s="138"/>
      <c r="CE170" s="138"/>
      <c r="CF170" s="138"/>
      <c r="CG170" s="139"/>
      <c r="CH170" s="211">
        <v>0.4</v>
      </c>
      <c r="CI170" s="212"/>
      <c r="CJ170" s="212"/>
      <c r="CK170" s="212"/>
      <c r="CL170" s="212"/>
      <c r="CM170" s="212"/>
      <c r="CN170" s="212"/>
      <c r="CO170" s="212"/>
      <c r="CP170" s="212"/>
      <c r="CQ170" s="212"/>
      <c r="CR170" s="212"/>
      <c r="CS170" s="213"/>
      <c r="CT170" s="127">
        <v>15</v>
      </c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27"/>
      <c r="DF170" s="127"/>
      <c r="DG170" s="127"/>
      <c r="DH170" s="127"/>
      <c r="DI170" s="228" t="s">
        <v>495</v>
      </c>
      <c r="DJ170" s="229"/>
      <c r="DK170" s="229"/>
      <c r="DL170" s="229"/>
      <c r="DM170" s="229"/>
      <c r="DN170" s="229"/>
      <c r="DO170" s="229"/>
      <c r="DP170" s="229"/>
      <c r="DQ170" s="229"/>
      <c r="DR170" s="229"/>
      <c r="DS170" s="229"/>
      <c r="DT170" s="229"/>
      <c r="DU170" s="229"/>
      <c r="DV170" s="229"/>
      <c r="DW170" s="229"/>
      <c r="DX170" s="229"/>
      <c r="DY170" s="229"/>
      <c r="DZ170" s="229"/>
      <c r="EA170" s="229"/>
      <c r="EB170" s="229"/>
      <c r="EC170" s="229"/>
      <c r="ED170" s="229"/>
      <c r="EE170" s="229"/>
      <c r="EF170" s="230"/>
      <c r="EG170" s="2"/>
      <c r="EH170" s="2"/>
      <c r="EI170" s="2"/>
      <c r="ES170" s="2"/>
      <c r="ET170" s="2"/>
      <c r="EU170" s="2"/>
      <c r="EV170" s="2"/>
      <c r="EW170" s="2"/>
    </row>
    <row r="171" spans="1:153" s="22" customFormat="1" ht="35.25" customHeight="1">
      <c r="A171" s="206" t="s">
        <v>229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207"/>
      <c r="Y171" s="130" t="s">
        <v>373</v>
      </c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208" t="s">
        <v>277</v>
      </c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10"/>
      <c r="BS171" s="137">
        <v>466.1</v>
      </c>
      <c r="BT171" s="138"/>
      <c r="BU171" s="138"/>
      <c r="BV171" s="138"/>
      <c r="BW171" s="138"/>
      <c r="BX171" s="138"/>
      <c r="BY171" s="138"/>
      <c r="BZ171" s="138"/>
      <c r="CA171" s="138"/>
      <c r="CB171" s="138"/>
      <c r="CC171" s="138"/>
      <c r="CD171" s="138"/>
      <c r="CE171" s="138"/>
      <c r="CF171" s="138"/>
      <c r="CG171" s="139"/>
      <c r="CH171" s="211">
        <v>0.4</v>
      </c>
      <c r="CI171" s="212"/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3"/>
      <c r="CT171" s="127">
        <v>5</v>
      </c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27"/>
      <c r="DI171" s="221" t="s">
        <v>485</v>
      </c>
      <c r="DJ171" s="222"/>
      <c r="DK171" s="222"/>
      <c r="DL171" s="222"/>
      <c r="DM171" s="222"/>
      <c r="DN171" s="222"/>
      <c r="DO171" s="222"/>
      <c r="DP171" s="222"/>
      <c r="DQ171" s="222"/>
      <c r="DR171" s="222"/>
      <c r="DS171" s="222"/>
      <c r="DT171" s="222"/>
      <c r="DU171" s="222"/>
      <c r="DV171" s="222"/>
      <c r="DW171" s="222"/>
      <c r="DX171" s="222"/>
      <c r="DY171" s="222"/>
      <c r="DZ171" s="222"/>
      <c r="EA171" s="222"/>
      <c r="EB171" s="222"/>
      <c r="EC171" s="222"/>
      <c r="ED171" s="222"/>
      <c r="EE171" s="222"/>
      <c r="EF171" s="223"/>
      <c r="EG171" s="2"/>
      <c r="EH171" s="2"/>
      <c r="EI171" s="2"/>
      <c r="ES171" s="2"/>
      <c r="ET171" s="2"/>
      <c r="EU171" s="2"/>
      <c r="EV171" s="2"/>
      <c r="EW171" s="2"/>
    </row>
    <row r="172" spans="1:153" s="22" customFormat="1" ht="65.25" customHeight="1">
      <c r="A172" s="206" t="s">
        <v>411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207"/>
      <c r="Y172" s="130" t="s">
        <v>373</v>
      </c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208" t="s">
        <v>500</v>
      </c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10"/>
      <c r="BS172" s="137">
        <f>24918.77*100/118</f>
        <v>21117.601694915254</v>
      </c>
      <c r="BT172" s="138"/>
      <c r="BU172" s="138"/>
      <c r="BV172" s="138"/>
      <c r="BW172" s="138"/>
      <c r="BX172" s="138"/>
      <c r="BY172" s="138"/>
      <c r="BZ172" s="138"/>
      <c r="CA172" s="138"/>
      <c r="CB172" s="138"/>
      <c r="CC172" s="138"/>
      <c r="CD172" s="138"/>
      <c r="CE172" s="138"/>
      <c r="CF172" s="138"/>
      <c r="CG172" s="139"/>
      <c r="CH172" s="211">
        <v>0.4</v>
      </c>
      <c r="CI172" s="212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3"/>
      <c r="CT172" s="127">
        <v>2</v>
      </c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127"/>
      <c r="DH172" s="127"/>
      <c r="DI172" s="228" t="s">
        <v>501</v>
      </c>
      <c r="DJ172" s="229"/>
      <c r="DK172" s="229"/>
      <c r="DL172" s="229"/>
      <c r="DM172" s="229"/>
      <c r="DN172" s="229"/>
      <c r="DO172" s="229"/>
      <c r="DP172" s="229"/>
      <c r="DQ172" s="229"/>
      <c r="DR172" s="229"/>
      <c r="DS172" s="229"/>
      <c r="DT172" s="229"/>
      <c r="DU172" s="229"/>
      <c r="DV172" s="229"/>
      <c r="DW172" s="229"/>
      <c r="DX172" s="229"/>
      <c r="DY172" s="229"/>
      <c r="DZ172" s="229"/>
      <c r="EA172" s="229"/>
      <c r="EB172" s="229"/>
      <c r="EC172" s="229"/>
      <c r="ED172" s="229"/>
      <c r="EE172" s="229"/>
      <c r="EF172" s="230"/>
      <c r="EG172" s="2"/>
      <c r="EH172" s="2"/>
      <c r="EI172" s="2"/>
      <c r="ES172" s="2"/>
      <c r="ET172" s="2"/>
      <c r="EU172" s="2"/>
      <c r="EV172" s="2"/>
      <c r="EW172" s="2"/>
    </row>
    <row r="173" spans="1:153" s="22" customFormat="1" ht="43.5" customHeight="1">
      <c r="A173" s="206" t="s">
        <v>228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207"/>
      <c r="Y173" s="130" t="s">
        <v>374</v>
      </c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208" t="s">
        <v>502</v>
      </c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10"/>
      <c r="BS173" s="137">
        <v>466.1</v>
      </c>
      <c r="BT173" s="138"/>
      <c r="BU173" s="138"/>
      <c r="BV173" s="138"/>
      <c r="BW173" s="138"/>
      <c r="BX173" s="138"/>
      <c r="BY173" s="138"/>
      <c r="BZ173" s="138"/>
      <c r="CA173" s="138"/>
      <c r="CB173" s="138"/>
      <c r="CC173" s="138"/>
      <c r="CD173" s="138"/>
      <c r="CE173" s="138"/>
      <c r="CF173" s="138"/>
      <c r="CG173" s="139"/>
      <c r="CH173" s="211">
        <v>0.4</v>
      </c>
      <c r="CI173" s="212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3"/>
      <c r="CT173" s="127">
        <v>30</v>
      </c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27"/>
      <c r="DF173" s="127"/>
      <c r="DG173" s="127"/>
      <c r="DH173" s="127"/>
      <c r="DI173" s="221" t="s">
        <v>485</v>
      </c>
      <c r="DJ173" s="222"/>
      <c r="DK173" s="222"/>
      <c r="DL173" s="222"/>
      <c r="DM173" s="222"/>
      <c r="DN173" s="222"/>
      <c r="DO173" s="222"/>
      <c r="DP173" s="222"/>
      <c r="DQ173" s="222"/>
      <c r="DR173" s="222"/>
      <c r="DS173" s="222"/>
      <c r="DT173" s="222"/>
      <c r="DU173" s="222"/>
      <c r="DV173" s="222"/>
      <c r="DW173" s="222"/>
      <c r="DX173" s="222"/>
      <c r="DY173" s="222"/>
      <c r="DZ173" s="222"/>
      <c r="EA173" s="222"/>
      <c r="EB173" s="222"/>
      <c r="EC173" s="222"/>
      <c r="ED173" s="222"/>
      <c r="EE173" s="222"/>
      <c r="EF173" s="223"/>
      <c r="EG173" s="2"/>
      <c r="EH173" s="2"/>
      <c r="EI173" s="2"/>
      <c r="ES173" s="2"/>
      <c r="ET173" s="2"/>
      <c r="EU173" s="2"/>
      <c r="EV173" s="2"/>
      <c r="EW173" s="2"/>
    </row>
    <row r="174" spans="1:153" s="22" customFormat="1" ht="29.25" customHeight="1">
      <c r="A174" s="206" t="s">
        <v>412</v>
      </c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207"/>
      <c r="Y174" s="130" t="s">
        <v>375</v>
      </c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208" t="s">
        <v>503</v>
      </c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10"/>
      <c r="BS174" s="137">
        <v>466.1</v>
      </c>
      <c r="BT174" s="138"/>
      <c r="BU174" s="138"/>
      <c r="BV174" s="138"/>
      <c r="BW174" s="138"/>
      <c r="BX174" s="138"/>
      <c r="BY174" s="138"/>
      <c r="BZ174" s="138"/>
      <c r="CA174" s="138"/>
      <c r="CB174" s="138"/>
      <c r="CC174" s="138"/>
      <c r="CD174" s="138"/>
      <c r="CE174" s="138"/>
      <c r="CF174" s="138"/>
      <c r="CG174" s="139"/>
      <c r="CH174" s="211">
        <v>0.4</v>
      </c>
      <c r="CI174" s="212"/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3"/>
      <c r="CT174" s="127">
        <v>15</v>
      </c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127"/>
      <c r="DH174" s="127"/>
      <c r="DI174" s="228" t="s">
        <v>504</v>
      </c>
      <c r="DJ174" s="229"/>
      <c r="DK174" s="229"/>
      <c r="DL174" s="229"/>
      <c r="DM174" s="229"/>
      <c r="DN174" s="229"/>
      <c r="DO174" s="229"/>
      <c r="DP174" s="229"/>
      <c r="DQ174" s="229"/>
      <c r="DR174" s="229"/>
      <c r="DS174" s="229"/>
      <c r="DT174" s="229"/>
      <c r="DU174" s="229"/>
      <c r="DV174" s="229"/>
      <c r="DW174" s="229"/>
      <c r="DX174" s="229"/>
      <c r="DY174" s="229"/>
      <c r="DZ174" s="229"/>
      <c r="EA174" s="229"/>
      <c r="EB174" s="229"/>
      <c r="EC174" s="229"/>
      <c r="ED174" s="229"/>
      <c r="EE174" s="229"/>
      <c r="EF174" s="230"/>
      <c r="EG174" s="2"/>
      <c r="EH174" s="2"/>
      <c r="EI174" s="2"/>
      <c r="ES174" s="2"/>
      <c r="ET174" s="2"/>
      <c r="EU174" s="2"/>
      <c r="EV174" s="2"/>
      <c r="EW174" s="2"/>
    </row>
    <row r="175" spans="1:153" s="22" customFormat="1" ht="29.25" customHeight="1">
      <c r="A175" s="206" t="s">
        <v>413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207"/>
      <c r="Y175" s="130" t="s">
        <v>376</v>
      </c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208" t="s">
        <v>505</v>
      </c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10"/>
      <c r="BS175" s="137">
        <f>12781.88*100/118</f>
        <v>10832.101694915254</v>
      </c>
      <c r="BT175" s="138"/>
      <c r="BU175" s="138"/>
      <c r="BV175" s="138"/>
      <c r="BW175" s="138"/>
      <c r="BX175" s="138"/>
      <c r="BY175" s="138"/>
      <c r="BZ175" s="138"/>
      <c r="CA175" s="138"/>
      <c r="CB175" s="138"/>
      <c r="CC175" s="138"/>
      <c r="CD175" s="138"/>
      <c r="CE175" s="138"/>
      <c r="CF175" s="138"/>
      <c r="CG175" s="139"/>
      <c r="CH175" s="211">
        <v>10</v>
      </c>
      <c r="CI175" s="212"/>
      <c r="CJ175" s="212"/>
      <c r="CK175" s="212"/>
      <c r="CL175" s="212"/>
      <c r="CM175" s="212"/>
      <c r="CN175" s="212"/>
      <c r="CO175" s="212"/>
      <c r="CP175" s="212"/>
      <c r="CQ175" s="212"/>
      <c r="CR175" s="212"/>
      <c r="CS175" s="213"/>
      <c r="CT175" s="127">
        <v>309.4</v>
      </c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27"/>
      <c r="DI175" s="228" t="s">
        <v>506</v>
      </c>
      <c r="DJ175" s="229"/>
      <c r="DK175" s="229"/>
      <c r="DL175" s="229"/>
      <c r="DM175" s="229"/>
      <c r="DN175" s="229"/>
      <c r="DO175" s="229"/>
      <c r="DP175" s="229"/>
      <c r="DQ175" s="229"/>
      <c r="DR175" s="229"/>
      <c r="DS175" s="229"/>
      <c r="DT175" s="229"/>
      <c r="DU175" s="229"/>
      <c r="DV175" s="229"/>
      <c r="DW175" s="229"/>
      <c r="DX175" s="229"/>
      <c r="DY175" s="229"/>
      <c r="DZ175" s="229"/>
      <c r="EA175" s="229"/>
      <c r="EB175" s="229"/>
      <c r="EC175" s="229"/>
      <c r="ED175" s="229"/>
      <c r="EE175" s="229"/>
      <c r="EF175" s="230"/>
      <c r="EG175" s="2"/>
      <c r="EH175" s="2"/>
      <c r="EI175" s="2"/>
      <c r="ES175" s="2"/>
      <c r="ET175" s="2"/>
      <c r="EU175" s="2"/>
      <c r="EV175" s="2"/>
      <c r="EW175" s="2"/>
    </row>
    <row r="176" spans="1:153" s="22" customFormat="1" ht="35.25" customHeight="1">
      <c r="A176" s="206" t="s">
        <v>319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207"/>
      <c r="Y176" s="130" t="s">
        <v>377</v>
      </c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208" t="s">
        <v>507</v>
      </c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10"/>
      <c r="BS176" s="137">
        <f>10060.97*100/118</f>
        <v>8526.245762711864</v>
      </c>
      <c r="BT176" s="138"/>
      <c r="BU176" s="138"/>
      <c r="BV176" s="138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9"/>
      <c r="CH176" s="211">
        <v>0.4</v>
      </c>
      <c r="CI176" s="212"/>
      <c r="CJ176" s="212"/>
      <c r="CK176" s="212"/>
      <c r="CL176" s="212"/>
      <c r="CM176" s="212"/>
      <c r="CN176" s="212"/>
      <c r="CO176" s="212"/>
      <c r="CP176" s="212"/>
      <c r="CQ176" s="212"/>
      <c r="CR176" s="212"/>
      <c r="CS176" s="213"/>
      <c r="CT176" s="127">
        <v>32.3</v>
      </c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7"/>
      <c r="DF176" s="127"/>
      <c r="DG176" s="127"/>
      <c r="DH176" s="127"/>
      <c r="DI176" s="221" t="s">
        <v>508</v>
      </c>
      <c r="DJ176" s="222"/>
      <c r="DK176" s="222"/>
      <c r="DL176" s="222"/>
      <c r="DM176" s="222"/>
      <c r="DN176" s="222"/>
      <c r="DO176" s="222"/>
      <c r="DP176" s="222"/>
      <c r="DQ176" s="222"/>
      <c r="DR176" s="222"/>
      <c r="DS176" s="222"/>
      <c r="DT176" s="222"/>
      <c r="DU176" s="222"/>
      <c r="DV176" s="222"/>
      <c r="DW176" s="222"/>
      <c r="DX176" s="222"/>
      <c r="DY176" s="222"/>
      <c r="DZ176" s="222"/>
      <c r="EA176" s="222"/>
      <c r="EB176" s="222"/>
      <c r="EC176" s="222"/>
      <c r="ED176" s="222"/>
      <c r="EE176" s="222"/>
      <c r="EF176" s="223"/>
      <c r="EG176" s="2"/>
      <c r="EH176" s="2"/>
      <c r="EI176" s="2"/>
      <c r="ES176" s="2"/>
      <c r="ET176" s="2"/>
      <c r="EU176" s="2"/>
      <c r="EV176" s="2"/>
      <c r="EW176" s="2"/>
    </row>
    <row r="177" spans="1:153" s="22" customFormat="1" ht="35.25" customHeight="1">
      <c r="A177" s="206" t="s">
        <v>156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207"/>
      <c r="Y177" s="130" t="s">
        <v>378</v>
      </c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208" t="s">
        <v>509</v>
      </c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10"/>
      <c r="BS177" s="137"/>
      <c r="BT177" s="138"/>
      <c r="BU177" s="138"/>
      <c r="BV177" s="138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9"/>
      <c r="CH177" s="211">
        <v>10</v>
      </c>
      <c r="CI177" s="212"/>
      <c r="CJ177" s="212"/>
      <c r="CK177" s="212"/>
      <c r="CL177" s="212"/>
      <c r="CM177" s="212"/>
      <c r="CN177" s="212"/>
      <c r="CO177" s="212"/>
      <c r="CP177" s="212"/>
      <c r="CQ177" s="212"/>
      <c r="CR177" s="212"/>
      <c r="CS177" s="213"/>
      <c r="CT177" s="127">
        <v>2030</v>
      </c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228" t="s">
        <v>545</v>
      </c>
      <c r="DJ177" s="229"/>
      <c r="DK177" s="229"/>
      <c r="DL177" s="229"/>
      <c r="DM177" s="229"/>
      <c r="DN177" s="229"/>
      <c r="DO177" s="229"/>
      <c r="DP177" s="229"/>
      <c r="DQ177" s="229"/>
      <c r="DR177" s="229"/>
      <c r="DS177" s="229"/>
      <c r="DT177" s="229"/>
      <c r="DU177" s="229"/>
      <c r="DV177" s="229"/>
      <c r="DW177" s="229"/>
      <c r="DX177" s="229"/>
      <c r="DY177" s="229"/>
      <c r="DZ177" s="229"/>
      <c r="EA177" s="229"/>
      <c r="EB177" s="229"/>
      <c r="EC177" s="229"/>
      <c r="ED177" s="229"/>
      <c r="EE177" s="229"/>
      <c r="EF177" s="230"/>
      <c r="EG177" s="2"/>
      <c r="EH177" s="2"/>
      <c r="EI177" s="2"/>
      <c r="ES177" s="2"/>
      <c r="ET177" s="2"/>
      <c r="EU177" s="2"/>
      <c r="EV177" s="2"/>
      <c r="EW177" s="2"/>
    </row>
    <row r="178" spans="1:153" s="22" customFormat="1" ht="35.25" customHeight="1">
      <c r="A178" s="206" t="s">
        <v>231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207"/>
      <c r="Y178" s="130" t="s">
        <v>379</v>
      </c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208" t="s">
        <v>281</v>
      </c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10"/>
      <c r="BS178" s="137">
        <v>466.1</v>
      </c>
      <c r="BT178" s="138"/>
      <c r="BU178" s="138"/>
      <c r="BV178" s="138"/>
      <c r="BW178" s="138"/>
      <c r="BX178" s="138"/>
      <c r="BY178" s="138"/>
      <c r="BZ178" s="138"/>
      <c r="CA178" s="138"/>
      <c r="CB178" s="138"/>
      <c r="CC178" s="138"/>
      <c r="CD178" s="138"/>
      <c r="CE178" s="138"/>
      <c r="CF178" s="138"/>
      <c r="CG178" s="139"/>
      <c r="CH178" s="211">
        <v>0.4</v>
      </c>
      <c r="CI178" s="212"/>
      <c r="CJ178" s="212"/>
      <c r="CK178" s="212"/>
      <c r="CL178" s="212"/>
      <c r="CM178" s="212"/>
      <c r="CN178" s="212"/>
      <c r="CO178" s="212"/>
      <c r="CP178" s="212"/>
      <c r="CQ178" s="212"/>
      <c r="CR178" s="212"/>
      <c r="CS178" s="213"/>
      <c r="CT178" s="127">
        <v>2</v>
      </c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27"/>
      <c r="DI178" s="221" t="s">
        <v>485</v>
      </c>
      <c r="DJ178" s="222"/>
      <c r="DK178" s="222"/>
      <c r="DL178" s="222"/>
      <c r="DM178" s="222"/>
      <c r="DN178" s="222"/>
      <c r="DO178" s="222"/>
      <c r="DP178" s="222"/>
      <c r="DQ178" s="222"/>
      <c r="DR178" s="222"/>
      <c r="DS178" s="222"/>
      <c r="DT178" s="222"/>
      <c r="DU178" s="222"/>
      <c r="DV178" s="222"/>
      <c r="DW178" s="222"/>
      <c r="DX178" s="222"/>
      <c r="DY178" s="222"/>
      <c r="DZ178" s="222"/>
      <c r="EA178" s="222"/>
      <c r="EB178" s="222"/>
      <c r="EC178" s="222"/>
      <c r="ED178" s="222"/>
      <c r="EE178" s="222"/>
      <c r="EF178" s="223"/>
      <c r="EG178" s="2"/>
      <c r="EH178" s="2"/>
      <c r="EI178" s="2"/>
      <c r="ES178" s="2"/>
      <c r="ET178" s="2"/>
      <c r="EU178" s="2"/>
      <c r="EV178" s="2"/>
      <c r="EW178" s="2"/>
    </row>
    <row r="179" spans="1:153" s="22" customFormat="1" ht="35.25" customHeight="1">
      <c r="A179" s="206" t="s">
        <v>414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207"/>
      <c r="Y179" s="130" t="s">
        <v>380</v>
      </c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208" t="s">
        <v>510</v>
      </c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10"/>
      <c r="BS179" s="137">
        <v>466.1</v>
      </c>
      <c r="BT179" s="138"/>
      <c r="BU179" s="138"/>
      <c r="BV179" s="138"/>
      <c r="BW179" s="138"/>
      <c r="BX179" s="138"/>
      <c r="BY179" s="138"/>
      <c r="BZ179" s="138"/>
      <c r="CA179" s="138"/>
      <c r="CB179" s="138"/>
      <c r="CC179" s="138"/>
      <c r="CD179" s="138"/>
      <c r="CE179" s="138"/>
      <c r="CF179" s="138"/>
      <c r="CG179" s="139"/>
      <c r="CH179" s="211">
        <v>0.4</v>
      </c>
      <c r="CI179" s="212"/>
      <c r="CJ179" s="212"/>
      <c r="CK179" s="212"/>
      <c r="CL179" s="212"/>
      <c r="CM179" s="212"/>
      <c r="CN179" s="212"/>
      <c r="CO179" s="212"/>
      <c r="CP179" s="212"/>
      <c r="CQ179" s="212"/>
      <c r="CR179" s="212"/>
      <c r="CS179" s="213"/>
      <c r="CT179" s="127">
        <v>2</v>
      </c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27"/>
      <c r="DI179" s="221" t="s">
        <v>485</v>
      </c>
      <c r="DJ179" s="222"/>
      <c r="DK179" s="222"/>
      <c r="DL179" s="222"/>
      <c r="DM179" s="222"/>
      <c r="DN179" s="222"/>
      <c r="DO179" s="222"/>
      <c r="DP179" s="222"/>
      <c r="DQ179" s="222"/>
      <c r="DR179" s="222"/>
      <c r="DS179" s="222"/>
      <c r="DT179" s="222"/>
      <c r="DU179" s="222"/>
      <c r="DV179" s="222"/>
      <c r="DW179" s="222"/>
      <c r="DX179" s="222"/>
      <c r="DY179" s="222"/>
      <c r="DZ179" s="222"/>
      <c r="EA179" s="222"/>
      <c r="EB179" s="222"/>
      <c r="EC179" s="222"/>
      <c r="ED179" s="222"/>
      <c r="EE179" s="222"/>
      <c r="EF179" s="223"/>
      <c r="EG179" s="2"/>
      <c r="EH179" s="2"/>
      <c r="EI179" s="2"/>
      <c r="ES179" s="2"/>
      <c r="ET179" s="2"/>
      <c r="EU179" s="2"/>
      <c r="EV179" s="2"/>
      <c r="EW179" s="2"/>
    </row>
    <row r="180" spans="1:153" s="22" customFormat="1" ht="35.25" customHeight="1">
      <c r="A180" s="206" t="s">
        <v>232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207"/>
      <c r="Y180" s="130" t="s">
        <v>379</v>
      </c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208" t="s">
        <v>282</v>
      </c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10"/>
      <c r="BS180" s="137">
        <v>466.1</v>
      </c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9"/>
      <c r="CH180" s="211">
        <v>0.4</v>
      </c>
      <c r="CI180" s="212"/>
      <c r="CJ180" s="212"/>
      <c r="CK180" s="212"/>
      <c r="CL180" s="212"/>
      <c r="CM180" s="212"/>
      <c r="CN180" s="212"/>
      <c r="CO180" s="212"/>
      <c r="CP180" s="212"/>
      <c r="CQ180" s="212"/>
      <c r="CR180" s="212"/>
      <c r="CS180" s="213"/>
      <c r="CT180" s="127">
        <v>2</v>
      </c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27"/>
      <c r="DF180" s="127"/>
      <c r="DG180" s="127"/>
      <c r="DH180" s="127"/>
      <c r="DI180" s="221" t="s">
        <v>511</v>
      </c>
      <c r="DJ180" s="222"/>
      <c r="DK180" s="222"/>
      <c r="DL180" s="222"/>
      <c r="DM180" s="222"/>
      <c r="DN180" s="222"/>
      <c r="DO180" s="222"/>
      <c r="DP180" s="222"/>
      <c r="DQ180" s="222"/>
      <c r="DR180" s="222"/>
      <c r="DS180" s="222"/>
      <c r="DT180" s="222"/>
      <c r="DU180" s="222"/>
      <c r="DV180" s="222"/>
      <c r="DW180" s="222"/>
      <c r="DX180" s="222"/>
      <c r="DY180" s="222"/>
      <c r="DZ180" s="222"/>
      <c r="EA180" s="222"/>
      <c r="EB180" s="222"/>
      <c r="EC180" s="222"/>
      <c r="ED180" s="222"/>
      <c r="EE180" s="222"/>
      <c r="EF180" s="223"/>
      <c r="EG180" s="2"/>
      <c r="EH180" s="2"/>
      <c r="EI180" s="2"/>
      <c r="ES180" s="2"/>
      <c r="ET180" s="2"/>
      <c r="EU180" s="2"/>
      <c r="EV180" s="2"/>
      <c r="EW180" s="2"/>
    </row>
    <row r="181" spans="1:153" s="22" customFormat="1" ht="35.25" customHeight="1">
      <c r="A181" s="206" t="s">
        <v>156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207"/>
      <c r="Y181" s="130" t="s">
        <v>381</v>
      </c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208" t="s">
        <v>512</v>
      </c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10"/>
      <c r="BS181" s="137">
        <f>9344.54*100/118</f>
        <v>7919.101694915255</v>
      </c>
      <c r="BT181" s="138"/>
      <c r="BU181" s="138"/>
      <c r="BV181" s="138"/>
      <c r="BW181" s="138"/>
      <c r="BX181" s="138"/>
      <c r="BY181" s="138"/>
      <c r="BZ181" s="138"/>
      <c r="CA181" s="138"/>
      <c r="CB181" s="138"/>
      <c r="CC181" s="138"/>
      <c r="CD181" s="138"/>
      <c r="CE181" s="138"/>
      <c r="CF181" s="138"/>
      <c r="CG181" s="139"/>
      <c r="CH181" s="211">
        <v>0.4</v>
      </c>
      <c r="CI181" s="212"/>
      <c r="CJ181" s="212"/>
      <c r="CK181" s="212"/>
      <c r="CL181" s="212"/>
      <c r="CM181" s="212"/>
      <c r="CN181" s="212"/>
      <c r="CO181" s="212"/>
      <c r="CP181" s="212"/>
      <c r="CQ181" s="212"/>
      <c r="CR181" s="212"/>
      <c r="CS181" s="213"/>
      <c r="CT181" s="127">
        <v>30</v>
      </c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221" t="s">
        <v>546</v>
      </c>
      <c r="DJ181" s="222"/>
      <c r="DK181" s="222"/>
      <c r="DL181" s="222"/>
      <c r="DM181" s="222"/>
      <c r="DN181" s="222"/>
      <c r="DO181" s="222"/>
      <c r="DP181" s="222"/>
      <c r="DQ181" s="222"/>
      <c r="DR181" s="222"/>
      <c r="DS181" s="222"/>
      <c r="DT181" s="222"/>
      <c r="DU181" s="222"/>
      <c r="DV181" s="222"/>
      <c r="DW181" s="222"/>
      <c r="DX181" s="222"/>
      <c r="DY181" s="222"/>
      <c r="DZ181" s="222"/>
      <c r="EA181" s="222"/>
      <c r="EB181" s="222"/>
      <c r="EC181" s="222"/>
      <c r="ED181" s="222"/>
      <c r="EE181" s="222"/>
      <c r="EF181" s="223"/>
      <c r="EG181" s="2"/>
      <c r="EH181" s="2"/>
      <c r="EI181" s="2"/>
      <c r="ES181" s="2"/>
      <c r="ET181" s="2"/>
      <c r="EU181" s="2"/>
      <c r="EV181" s="2"/>
      <c r="EW181" s="2"/>
    </row>
    <row r="182" spans="1:153" s="22" customFormat="1" ht="35.25" customHeight="1">
      <c r="A182" s="206" t="s">
        <v>156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207"/>
      <c r="Y182" s="130" t="s">
        <v>381</v>
      </c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208" t="s">
        <v>513</v>
      </c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10"/>
      <c r="BS182" s="137">
        <f aca="true" t="shared" si="1" ref="BS182:BS200">9344.54*100/118</f>
        <v>7919.101694915255</v>
      </c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9"/>
      <c r="CH182" s="211">
        <v>0.4</v>
      </c>
      <c r="CI182" s="212"/>
      <c r="CJ182" s="212"/>
      <c r="CK182" s="212"/>
      <c r="CL182" s="212"/>
      <c r="CM182" s="212"/>
      <c r="CN182" s="212"/>
      <c r="CO182" s="212"/>
      <c r="CP182" s="212"/>
      <c r="CQ182" s="212"/>
      <c r="CR182" s="212"/>
      <c r="CS182" s="213"/>
      <c r="CT182" s="127">
        <v>30</v>
      </c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221" t="s">
        <v>547</v>
      </c>
      <c r="DJ182" s="222"/>
      <c r="DK182" s="222"/>
      <c r="DL182" s="222"/>
      <c r="DM182" s="222"/>
      <c r="DN182" s="222"/>
      <c r="DO182" s="222"/>
      <c r="DP182" s="222"/>
      <c r="DQ182" s="222"/>
      <c r="DR182" s="222"/>
      <c r="DS182" s="222"/>
      <c r="DT182" s="222"/>
      <c r="DU182" s="222"/>
      <c r="DV182" s="222"/>
      <c r="DW182" s="222"/>
      <c r="DX182" s="222"/>
      <c r="DY182" s="222"/>
      <c r="DZ182" s="222"/>
      <c r="EA182" s="222"/>
      <c r="EB182" s="222"/>
      <c r="EC182" s="222"/>
      <c r="ED182" s="222"/>
      <c r="EE182" s="222"/>
      <c r="EF182" s="223"/>
      <c r="EG182" s="2"/>
      <c r="EH182" s="2"/>
      <c r="EI182" s="2"/>
      <c r="ES182" s="2"/>
      <c r="ET182" s="2"/>
      <c r="EU182" s="2"/>
      <c r="EV182" s="2"/>
      <c r="EW182" s="2"/>
    </row>
    <row r="183" spans="1:153" s="22" customFormat="1" ht="35.25" customHeight="1">
      <c r="A183" s="206" t="s">
        <v>156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207"/>
      <c r="Y183" s="130" t="s">
        <v>381</v>
      </c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208" t="s">
        <v>514</v>
      </c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10"/>
      <c r="BS183" s="137">
        <f t="shared" si="1"/>
        <v>7919.101694915255</v>
      </c>
      <c r="BT183" s="138"/>
      <c r="BU183" s="138"/>
      <c r="BV183" s="138"/>
      <c r="BW183" s="138"/>
      <c r="BX183" s="138"/>
      <c r="BY183" s="138"/>
      <c r="BZ183" s="138"/>
      <c r="CA183" s="138"/>
      <c r="CB183" s="138"/>
      <c r="CC183" s="138"/>
      <c r="CD183" s="138"/>
      <c r="CE183" s="138"/>
      <c r="CF183" s="138"/>
      <c r="CG183" s="139"/>
      <c r="CH183" s="211">
        <v>0.4</v>
      </c>
      <c r="CI183" s="212"/>
      <c r="CJ183" s="212"/>
      <c r="CK183" s="212"/>
      <c r="CL183" s="212"/>
      <c r="CM183" s="212"/>
      <c r="CN183" s="212"/>
      <c r="CO183" s="212"/>
      <c r="CP183" s="212"/>
      <c r="CQ183" s="212"/>
      <c r="CR183" s="212"/>
      <c r="CS183" s="213"/>
      <c r="CT183" s="127">
        <v>30</v>
      </c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221" t="s">
        <v>548</v>
      </c>
      <c r="DJ183" s="222"/>
      <c r="DK183" s="222"/>
      <c r="DL183" s="222"/>
      <c r="DM183" s="222"/>
      <c r="DN183" s="222"/>
      <c r="DO183" s="222"/>
      <c r="DP183" s="222"/>
      <c r="DQ183" s="222"/>
      <c r="DR183" s="222"/>
      <c r="DS183" s="222"/>
      <c r="DT183" s="222"/>
      <c r="DU183" s="222"/>
      <c r="DV183" s="222"/>
      <c r="DW183" s="222"/>
      <c r="DX183" s="222"/>
      <c r="DY183" s="222"/>
      <c r="DZ183" s="222"/>
      <c r="EA183" s="222"/>
      <c r="EB183" s="222"/>
      <c r="EC183" s="222"/>
      <c r="ED183" s="222"/>
      <c r="EE183" s="222"/>
      <c r="EF183" s="223"/>
      <c r="EG183" s="2"/>
      <c r="EH183" s="2"/>
      <c r="EI183" s="2"/>
      <c r="ES183" s="2"/>
      <c r="ET183" s="2"/>
      <c r="EU183" s="2"/>
      <c r="EV183" s="2"/>
      <c r="EW183" s="2"/>
    </row>
    <row r="184" spans="1:153" s="22" customFormat="1" ht="29.25" customHeight="1">
      <c r="A184" s="206" t="s">
        <v>156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207"/>
      <c r="Y184" s="130" t="s">
        <v>381</v>
      </c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208" t="s">
        <v>515</v>
      </c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10"/>
      <c r="BS184" s="137">
        <f t="shared" si="1"/>
        <v>7919.101694915255</v>
      </c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9"/>
      <c r="CH184" s="211">
        <v>0.4</v>
      </c>
      <c r="CI184" s="212"/>
      <c r="CJ184" s="212"/>
      <c r="CK184" s="212"/>
      <c r="CL184" s="212"/>
      <c r="CM184" s="212"/>
      <c r="CN184" s="212"/>
      <c r="CO184" s="212"/>
      <c r="CP184" s="212"/>
      <c r="CQ184" s="212"/>
      <c r="CR184" s="212"/>
      <c r="CS184" s="213"/>
      <c r="CT184" s="127">
        <v>30</v>
      </c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221" t="s">
        <v>549</v>
      </c>
      <c r="DJ184" s="222"/>
      <c r="DK184" s="222"/>
      <c r="DL184" s="222"/>
      <c r="DM184" s="222"/>
      <c r="DN184" s="222"/>
      <c r="DO184" s="222"/>
      <c r="DP184" s="222"/>
      <c r="DQ184" s="222"/>
      <c r="DR184" s="222"/>
      <c r="DS184" s="222"/>
      <c r="DT184" s="222"/>
      <c r="DU184" s="222"/>
      <c r="DV184" s="222"/>
      <c r="DW184" s="222"/>
      <c r="DX184" s="222"/>
      <c r="DY184" s="222"/>
      <c r="DZ184" s="222"/>
      <c r="EA184" s="222"/>
      <c r="EB184" s="222"/>
      <c r="EC184" s="222"/>
      <c r="ED184" s="222"/>
      <c r="EE184" s="222"/>
      <c r="EF184" s="223"/>
      <c r="EG184" s="2"/>
      <c r="EH184" s="2"/>
      <c r="EI184" s="2"/>
      <c r="ES184" s="2"/>
      <c r="ET184" s="2"/>
      <c r="EU184" s="2"/>
      <c r="EV184" s="2"/>
      <c r="EW184" s="2"/>
    </row>
    <row r="185" spans="1:153" s="22" customFormat="1" ht="29.25" customHeight="1">
      <c r="A185" s="206" t="s">
        <v>156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207"/>
      <c r="Y185" s="130" t="s">
        <v>381</v>
      </c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208" t="s">
        <v>516</v>
      </c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10"/>
      <c r="BS185" s="137">
        <f t="shared" si="1"/>
        <v>7919.101694915255</v>
      </c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9"/>
      <c r="CH185" s="211">
        <v>0.4</v>
      </c>
      <c r="CI185" s="212"/>
      <c r="CJ185" s="212"/>
      <c r="CK185" s="212"/>
      <c r="CL185" s="212"/>
      <c r="CM185" s="212"/>
      <c r="CN185" s="212"/>
      <c r="CO185" s="212"/>
      <c r="CP185" s="212"/>
      <c r="CQ185" s="212"/>
      <c r="CR185" s="212"/>
      <c r="CS185" s="213"/>
      <c r="CT185" s="127">
        <v>30</v>
      </c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221" t="s">
        <v>550</v>
      </c>
      <c r="DJ185" s="222"/>
      <c r="DK185" s="222"/>
      <c r="DL185" s="222"/>
      <c r="DM185" s="222"/>
      <c r="DN185" s="222"/>
      <c r="DO185" s="222"/>
      <c r="DP185" s="222"/>
      <c r="DQ185" s="222"/>
      <c r="DR185" s="222"/>
      <c r="DS185" s="222"/>
      <c r="DT185" s="222"/>
      <c r="DU185" s="222"/>
      <c r="DV185" s="222"/>
      <c r="DW185" s="222"/>
      <c r="DX185" s="222"/>
      <c r="DY185" s="222"/>
      <c r="DZ185" s="222"/>
      <c r="EA185" s="222"/>
      <c r="EB185" s="222"/>
      <c r="EC185" s="222"/>
      <c r="ED185" s="222"/>
      <c r="EE185" s="222"/>
      <c r="EF185" s="223"/>
      <c r="EG185" s="2"/>
      <c r="EH185" s="2"/>
      <c r="EI185" s="2"/>
      <c r="ES185" s="2"/>
      <c r="ET185" s="2"/>
      <c r="EU185" s="2"/>
      <c r="EV185" s="2"/>
      <c r="EW185" s="2"/>
    </row>
    <row r="186" spans="1:153" s="22" customFormat="1" ht="29.25" customHeight="1">
      <c r="A186" s="206" t="s">
        <v>156</v>
      </c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207"/>
      <c r="Y186" s="130" t="s">
        <v>381</v>
      </c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208" t="s">
        <v>517</v>
      </c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09"/>
      <c r="BO186" s="209"/>
      <c r="BP186" s="209"/>
      <c r="BQ186" s="209"/>
      <c r="BR186" s="210"/>
      <c r="BS186" s="137">
        <f t="shared" si="1"/>
        <v>7919.101694915255</v>
      </c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9"/>
      <c r="CH186" s="211">
        <v>0.4</v>
      </c>
      <c r="CI186" s="212"/>
      <c r="CJ186" s="212"/>
      <c r="CK186" s="212"/>
      <c r="CL186" s="212"/>
      <c r="CM186" s="212"/>
      <c r="CN186" s="212"/>
      <c r="CO186" s="212"/>
      <c r="CP186" s="212"/>
      <c r="CQ186" s="212"/>
      <c r="CR186" s="212"/>
      <c r="CS186" s="213"/>
      <c r="CT186" s="127">
        <v>30</v>
      </c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127"/>
      <c r="DH186" s="127"/>
      <c r="DI186" s="221" t="s">
        <v>551</v>
      </c>
      <c r="DJ186" s="222"/>
      <c r="DK186" s="222"/>
      <c r="DL186" s="222"/>
      <c r="DM186" s="222"/>
      <c r="DN186" s="222"/>
      <c r="DO186" s="222"/>
      <c r="DP186" s="222"/>
      <c r="DQ186" s="222"/>
      <c r="DR186" s="222"/>
      <c r="DS186" s="222"/>
      <c r="DT186" s="222"/>
      <c r="DU186" s="222"/>
      <c r="DV186" s="222"/>
      <c r="DW186" s="222"/>
      <c r="DX186" s="222"/>
      <c r="DY186" s="222"/>
      <c r="DZ186" s="222"/>
      <c r="EA186" s="222"/>
      <c r="EB186" s="222"/>
      <c r="EC186" s="222"/>
      <c r="ED186" s="222"/>
      <c r="EE186" s="222"/>
      <c r="EF186" s="223"/>
      <c r="EG186" s="2"/>
      <c r="EH186" s="2"/>
      <c r="EI186" s="2"/>
      <c r="ES186" s="2"/>
      <c r="ET186" s="2"/>
      <c r="EU186" s="2"/>
      <c r="EV186" s="2"/>
      <c r="EW186" s="2"/>
    </row>
    <row r="187" spans="1:153" s="22" customFormat="1" ht="29.25" customHeight="1">
      <c r="A187" s="206" t="s">
        <v>156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207"/>
      <c r="Y187" s="130" t="s">
        <v>381</v>
      </c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208" t="s">
        <v>518</v>
      </c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10"/>
      <c r="BS187" s="137">
        <f t="shared" si="1"/>
        <v>7919.101694915255</v>
      </c>
      <c r="BT187" s="138"/>
      <c r="BU187" s="138"/>
      <c r="BV187" s="138"/>
      <c r="BW187" s="138"/>
      <c r="BX187" s="138"/>
      <c r="BY187" s="138"/>
      <c r="BZ187" s="138"/>
      <c r="CA187" s="138"/>
      <c r="CB187" s="138"/>
      <c r="CC187" s="138"/>
      <c r="CD187" s="138"/>
      <c r="CE187" s="138"/>
      <c r="CF187" s="138"/>
      <c r="CG187" s="139"/>
      <c r="CH187" s="211">
        <v>0.4</v>
      </c>
      <c r="CI187" s="212"/>
      <c r="CJ187" s="212"/>
      <c r="CK187" s="212"/>
      <c r="CL187" s="212"/>
      <c r="CM187" s="212"/>
      <c r="CN187" s="212"/>
      <c r="CO187" s="212"/>
      <c r="CP187" s="212"/>
      <c r="CQ187" s="212"/>
      <c r="CR187" s="212"/>
      <c r="CS187" s="213"/>
      <c r="CT187" s="127">
        <v>30</v>
      </c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221" t="s">
        <v>552</v>
      </c>
      <c r="DJ187" s="222"/>
      <c r="DK187" s="222"/>
      <c r="DL187" s="222"/>
      <c r="DM187" s="222"/>
      <c r="DN187" s="222"/>
      <c r="DO187" s="222"/>
      <c r="DP187" s="222"/>
      <c r="DQ187" s="222"/>
      <c r="DR187" s="222"/>
      <c r="DS187" s="222"/>
      <c r="DT187" s="222"/>
      <c r="DU187" s="222"/>
      <c r="DV187" s="222"/>
      <c r="DW187" s="222"/>
      <c r="DX187" s="222"/>
      <c r="DY187" s="222"/>
      <c r="DZ187" s="222"/>
      <c r="EA187" s="222"/>
      <c r="EB187" s="222"/>
      <c r="EC187" s="222"/>
      <c r="ED187" s="222"/>
      <c r="EE187" s="222"/>
      <c r="EF187" s="223"/>
      <c r="EG187" s="2"/>
      <c r="EH187" s="2"/>
      <c r="EI187" s="2"/>
      <c r="ES187" s="2"/>
      <c r="ET187" s="2"/>
      <c r="EU187" s="2"/>
      <c r="EV187" s="2"/>
      <c r="EW187" s="2"/>
    </row>
    <row r="188" spans="1:153" s="22" customFormat="1" ht="29.25" customHeight="1">
      <c r="A188" s="206" t="s">
        <v>156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207"/>
      <c r="Y188" s="130" t="s">
        <v>381</v>
      </c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208" t="s">
        <v>519</v>
      </c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10"/>
      <c r="BS188" s="137">
        <f t="shared" si="1"/>
        <v>7919.101694915255</v>
      </c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9"/>
      <c r="CH188" s="211">
        <v>0.4</v>
      </c>
      <c r="CI188" s="212"/>
      <c r="CJ188" s="212"/>
      <c r="CK188" s="212"/>
      <c r="CL188" s="212"/>
      <c r="CM188" s="212"/>
      <c r="CN188" s="212"/>
      <c r="CO188" s="212"/>
      <c r="CP188" s="212"/>
      <c r="CQ188" s="212"/>
      <c r="CR188" s="212"/>
      <c r="CS188" s="213"/>
      <c r="CT188" s="127">
        <v>30</v>
      </c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7"/>
      <c r="DI188" s="221" t="s">
        <v>553</v>
      </c>
      <c r="DJ188" s="222"/>
      <c r="DK188" s="222"/>
      <c r="DL188" s="222"/>
      <c r="DM188" s="222"/>
      <c r="DN188" s="222"/>
      <c r="DO188" s="222"/>
      <c r="DP188" s="222"/>
      <c r="DQ188" s="222"/>
      <c r="DR188" s="222"/>
      <c r="DS188" s="222"/>
      <c r="DT188" s="222"/>
      <c r="DU188" s="222"/>
      <c r="DV188" s="222"/>
      <c r="DW188" s="222"/>
      <c r="DX188" s="222"/>
      <c r="DY188" s="222"/>
      <c r="DZ188" s="222"/>
      <c r="EA188" s="222"/>
      <c r="EB188" s="222"/>
      <c r="EC188" s="222"/>
      <c r="ED188" s="222"/>
      <c r="EE188" s="222"/>
      <c r="EF188" s="223"/>
      <c r="EG188" s="2"/>
      <c r="EH188" s="2"/>
      <c r="EI188" s="2"/>
      <c r="ES188" s="2"/>
      <c r="ET188" s="2"/>
      <c r="EU188" s="2"/>
      <c r="EV188" s="2"/>
      <c r="EW188" s="2"/>
    </row>
    <row r="189" spans="1:153" s="22" customFormat="1" ht="29.25" customHeight="1">
      <c r="A189" s="206" t="s">
        <v>156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207"/>
      <c r="Y189" s="130" t="s">
        <v>381</v>
      </c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208" t="s">
        <v>520</v>
      </c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10"/>
      <c r="BS189" s="137">
        <f t="shared" si="1"/>
        <v>7919.101694915255</v>
      </c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9"/>
      <c r="CH189" s="211">
        <v>0.4</v>
      </c>
      <c r="CI189" s="212"/>
      <c r="CJ189" s="212"/>
      <c r="CK189" s="212"/>
      <c r="CL189" s="212"/>
      <c r="CM189" s="212"/>
      <c r="CN189" s="212"/>
      <c r="CO189" s="212"/>
      <c r="CP189" s="212"/>
      <c r="CQ189" s="212"/>
      <c r="CR189" s="212"/>
      <c r="CS189" s="213"/>
      <c r="CT189" s="127">
        <v>30</v>
      </c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27"/>
      <c r="DF189" s="127"/>
      <c r="DG189" s="127"/>
      <c r="DH189" s="127"/>
      <c r="DI189" s="221" t="s">
        <v>554</v>
      </c>
      <c r="DJ189" s="222"/>
      <c r="DK189" s="222"/>
      <c r="DL189" s="222"/>
      <c r="DM189" s="222"/>
      <c r="DN189" s="222"/>
      <c r="DO189" s="222"/>
      <c r="DP189" s="222"/>
      <c r="DQ189" s="222"/>
      <c r="DR189" s="222"/>
      <c r="DS189" s="222"/>
      <c r="DT189" s="222"/>
      <c r="DU189" s="222"/>
      <c r="DV189" s="222"/>
      <c r="DW189" s="222"/>
      <c r="DX189" s="222"/>
      <c r="DY189" s="222"/>
      <c r="DZ189" s="222"/>
      <c r="EA189" s="222"/>
      <c r="EB189" s="222"/>
      <c r="EC189" s="222"/>
      <c r="ED189" s="222"/>
      <c r="EE189" s="222"/>
      <c r="EF189" s="223"/>
      <c r="EG189" s="2"/>
      <c r="EH189" s="2"/>
      <c r="EI189" s="2"/>
      <c r="ES189" s="2"/>
      <c r="ET189" s="2"/>
      <c r="EU189" s="2"/>
      <c r="EV189" s="2"/>
      <c r="EW189" s="2"/>
    </row>
    <row r="190" spans="1:153" s="22" customFormat="1" ht="29.25" customHeight="1">
      <c r="A190" s="206" t="s">
        <v>156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207"/>
      <c r="Y190" s="130" t="s">
        <v>381</v>
      </c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208" t="s">
        <v>521</v>
      </c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10"/>
      <c r="BS190" s="137">
        <f t="shared" si="1"/>
        <v>7919.101694915255</v>
      </c>
      <c r="BT190" s="138"/>
      <c r="BU190" s="138"/>
      <c r="BV190" s="138"/>
      <c r="BW190" s="138"/>
      <c r="BX190" s="138"/>
      <c r="BY190" s="138"/>
      <c r="BZ190" s="138"/>
      <c r="CA190" s="138"/>
      <c r="CB190" s="138"/>
      <c r="CC190" s="138"/>
      <c r="CD190" s="138"/>
      <c r="CE190" s="138"/>
      <c r="CF190" s="138"/>
      <c r="CG190" s="139"/>
      <c r="CH190" s="211">
        <v>0.4</v>
      </c>
      <c r="CI190" s="212"/>
      <c r="CJ190" s="212"/>
      <c r="CK190" s="212"/>
      <c r="CL190" s="212"/>
      <c r="CM190" s="212"/>
      <c r="CN190" s="212"/>
      <c r="CO190" s="212"/>
      <c r="CP190" s="212"/>
      <c r="CQ190" s="212"/>
      <c r="CR190" s="212"/>
      <c r="CS190" s="213"/>
      <c r="CT190" s="127">
        <v>30</v>
      </c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221" t="s">
        <v>555</v>
      </c>
      <c r="DJ190" s="222"/>
      <c r="DK190" s="222"/>
      <c r="DL190" s="222"/>
      <c r="DM190" s="222"/>
      <c r="DN190" s="222"/>
      <c r="DO190" s="222"/>
      <c r="DP190" s="222"/>
      <c r="DQ190" s="222"/>
      <c r="DR190" s="222"/>
      <c r="DS190" s="222"/>
      <c r="DT190" s="222"/>
      <c r="DU190" s="222"/>
      <c r="DV190" s="222"/>
      <c r="DW190" s="222"/>
      <c r="DX190" s="222"/>
      <c r="DY190" s="222"/>
      <c r="DZ190" s="222"/>
      <c r="EA190" s="222"/>
      <c r="EB190" s="222"/>
      <c r="EC190" s="222"/>
      <c r="ED190" s="222"/>
      <c r="EE190" s="222"/>
      <c r="EF190" s="223"/>
      <c r="EG190" s="2"/>
      <c r="EH190" s="2"/>
      <c r="EI190" s="2"/>
      <c r="ES190" s="2"/>
      <c r="ET190" s="2"/>
      <c r="EU190" s="2"/>
      <c r="EV190" s="2"/>
      <c r="EW190" s="2"/>
    </row>
    <row r="191" spans="1:153" s="22" customFormat="1" ht="29.25" customHeight="1">
      <c r="A191" s="206" t="s">
        <v>156</v>
      </c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207"/>
      <c r="Y191" s="130" t="s">
        <v>381</v>
      </c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208" t="s">
        <v>522</v>
      </c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10"/>
      <c r="BS191" s="137">
        <f t="shared" si="1"/>
        <v>7919.101694915255</v>
      </c>
      <c r="BT191" s="138"/>
      <c r="BU191" s="138"/>
      <c r="BV191" s="138"/>
      <c r="BW191" s="138"/>
      <c r="BX191" s="138"/>
      <c r="BY191" s="138"/>
      <c r="BZ191" s="138"/>
      <c r="CA191" s="138"/>
      <c r="CB191" s="138"/>
      <c r="CC191" s="138"/>
      <c r="CD191" s="138"/>
      <c r="CE191" s="138"/>
      <c r="CF191" s="138"/>
      <c r="CG191" s="139"/>
      <c r="CH191" s="211">
        <v>0.4</v>
      </c>
      <c r="CI191" s="212"/>
      <c r="CJ191" s="212"/>
      <c r="CK191" s="212"/>
      <c r="CL191" s="212"/>
      <c r="CM191" s="212"/>
      <c r="CN191" s="212"/>
      <c r="CO191" s="212"/>
      <c r="CP191" s="212"/>
      <c r="CQ191" s="212"/>
      <c r="CR191" s="212"/>
      <c r="CS191" s="213"/>
      <c r="CT191" s="127">
        <v>30</v>
      </c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27"/>
      <c r="DF191" s="127"/>
      <c r="DG191" s="127"/>
      <c r="DH191" s="127"/>
      <c r="DI191" s="221" t="s">
        <v>556</v>
      </c>
      <c r="DJ191" s="222"/>
      <c r="DK191" s="222"/>
      <c r="DL191" s="222"/>
      <c r="DM191" s="222"/>
      <c r="DN191" s="222"/>
      <c r="DO191" s="222"/>
      <c r="DP191" s="222"/>
      <c r="DQ191" s="222"/>
      <c r="DR191" s="222"/>
      <c r="DS191" s="222"/>
      <c r="DT191" s="222"/>
      <c r="DU191" s="222"/>
      <c r="DV191" s="222"/>
      <c r="DW191" s="222"/>
      <c r="DX191" s="222"/>
      <c r="DY191" s="222"/>
      <c r="DZ191" s="222"/>
      <c r="EA191" s="222"/>
      <c r="EB191" s="222"/>
      <c r="EC191" s="222"/>
      <c r="ED191" s="222"/>
      <c r="EE191" s="222"/>
      <c r="EF191" s="223"/>
      <c r="EG191" s="2"/>
      <c r="EH191" s="2"/>
      <c r="EI191" s="2"/>
      <c r="ES191" s="2"/>
      <c r="ET191" s="2"/>
      <c r="EU191" s="2"/>
      <c r="EV191" s="2"/>
      <c r="EW191" s="2"/>
    </row>
    <row r="192" spans="1:153" s="22" customFormat="1" ht="35.25" customHeight="1">
      <c r="A192" s="206" t="s">
        <v>156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207"/>
      <c r="Y192" s="130" t="s">
        <v>381</v>
      </c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208" t="s">
        <v>523</v>
      </c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09"/>
      <c r="BN192" s="209"/>
      <c r="BO192" s="209"/>
      <c r="BP192" s="209"/>
      <c r="BQ192" s="209"/>
      <c r="BR192" s="210"/>
      <c r="BS192" s="137">
        <f t="shared" si="1"/>
        <v>7919.101694915255</v>
      </c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9"/>
      <c r="CH192" s="211">
        <v>0.4</v>
      </c>
      <c r="CI192" s="212"/>
      <c r="CJ192" s="212"/>
      <c r="CK192" s="212"/>
      <c r="CL192" s="212"/>
      <c r="CM192" s="212"/>
      <c r="CN192" s="212"/>
      <c r="CO192" s="212"/>
      <c r="CP192" s="212"/>
      <c r="CQ192" s="212"/>
      <c r="CR192" s="212"/>
      <c r="CS192" s="213"/>
      <c r="CT192" s="127">
        <v>30</v>
      </c>
      <c r="CU192" s="127"/>
      <c r="CV192" s="127"/>
      <c r="CW192" s="127"/>
      <c r="CX192" s="127"/>
      <c r="CY192" s="127"/>
      <c r="CZ192" s="127"/>
      <c r="DA192" s="127"/>
      <c r="DB192" s="127"/>
      <c r="DC192" s="127"/>
      <c r="DD192" s="127"/>
      <c r="DE192" s="127"/>
      <c r="DF192" s="127"/>
      <c r="DG192" s="127"/>
      <c r="DH192" s="127"/>
      <c r="DI192" s="221" t="s">
        <v>557</v>
      </c>
      <c r="DJ192" s="222"/>
      <c r="DK192" s="222"/>
      <c r="DL192" s="222"/>
      <c r="DM192" s="222"/>
      <c r="DN192" s="222"/>
      <c r="DO192" s="222"/>
      <c r="DP192" s="222"/>
      <c r="DQ192" s="222"/>
      <c r="DR192" s="222"/>
      <c r="DS192" s="222"/>
      <c r="DT192" s="222"/>
      <c r="DU192" s="222"/>
      <c r="DV192" s="222"/>
      <c r="DW192" s="222"/>
      <c r="DX192" s="222"/>
      <c r="DY192" s="222"/>
      <c r="DZ192" s="222"/>
      <c r="EA192" s="222"/>
      <c r="EB192" s="222"/>
      <c r="EC192" s="222"/>
      <c r="ED192" s="222"/>
      <c r="EE192" s="222"/>
      <c r="EF192" s="223"/>
      <c r="EG192" s="2"/>
      <c r="EH192" s="2"/>
      <c r="EI192" s="2"/>
      <c r="ES192" s="2"/>
      <c r="ET192" s="2"/>
      <c r="EU192" s="2"/>
      <c r="EV192" s="2"/>
      <c r="EW192" s="2"/>
    </row>
    <row r="193" spans="1:153" s="22" customFormat="1" ht="35.25" customHeight="1">
      <c r="A193" s="206" t="s">
        <v>156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207"/>
      <c r="Y193" s="130" t="s">
        <v>382</v>
      </c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208" t="s">
        <v>524</v>
      </c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  <c r="BI193" s="209"/>
      <c r="BJ193" s="209"/>
      <c r="BK193" s="209"/>
      <c r="BL193" s="209"/>
      <c r="BM193" s="209"/>
      <c r="BN193" s="209"/>
      <c r="BO193" s="209"/>
      <c r="BP193" s="209"/>
      <c r="BQ193" s="209"/>
      <c r="BR193" s="210"/>
      <c r="BS193" s="137">
        <f t="shared" si="1"/>
        <v>7919.101694915255</v>
      </c>
      <c r="BT193" s="138"/>
      <c r="BU193" s="138"/>
      <c r="BV193" s="138"/>
      <c r="BW193" s="138"/>
      <c r="BX193" s="138"/>
      <c r="BY193" s="138"/>
      <c r="BZ193" s="138"/>
      <c r="CA193" s="138"/>
      <c r="CB193" s="138"/>
      <c r="CC193" s="138"/>
      <c r="CD193" s="138"/>
      <c r="CE193" s="138"/>
      <c r="CF193" s="138"/>
      <c r="CG193" s="139"/>
      <c r="CH193" s="211">
        <v>0.4</v>
      </c>
      <c r="CI193" s="212"/>
      <c r="CJ193" s="212"/>
      <c r="CK193" s="212"/>
      <c r="CL193" s="212"/>
      <c r="CM193" s="212"/>
      <c r="CN193" s="212"/>
      <c r="CO193" s="212"/>
      <c r="CP193" s="212"/>
      <c r="CQ193" s="212"/>
      <c r="CR193" s="212"/>
      <c r="CS193" s="213"/>
      <c r="CT193" s="127">
        <v>30</v>
      </c>
      <c r="CU193" s="127"/>
      <c r="CV193" s="127"/>
      <c r="CW193" s="127"/>
      <c r="CX193" s="127"/>
      <c r="CY193" s="127"/>
      <c r="CZ193" s="127"/>
      <c r="DA193" s="127"/>
      <c r="DB193" s="127"/>
      <c r="DC193" s="127"/>
      <c r="DD193" s="127"/>
      <c r="DE193" s="127"/>
      <c r="DF193" s="127"/>
      <c r="DG193" s="127"/>
      <c r="DH193" s="127"/>
      <c r="DI193" s="221" t="s">
        <v>558</v>
      </c>
      <c r="DJ193" s="222"/>
      <c r="DK193" s="222"/>
      <c r="DL193" s="222"/>
      <c r="DM193" s="222"/>
      <c r="DN193" s="222"/>
      <c r="DO193" s="222"/>
      <c r="DP193" s="222"/>
      <c r="DQ193" s="222"/>
      <c r="DR193" s="222"/>
      <c r="DS193" s="222"/>
      <c r="DT193" s="222"/>
      <c r="DU193" s="222"/>
      <c r="DV193" s="222"/>
      <c r="DW193" s="222"/>
      <c r="DX193" s="222"/>
      <c r="DY193" s="222"/>
      <c r="DZ193" s="222"/>
      <c r="EA193" s="222"/>
      <c r="EB193" s="222"/>
      <c r="EC193" s="222"/>
      <c r="ED193" s="222"/>
      <c r="EE193" s="222"/>
      <c r="EF193" s="223"/>
      <c r="EG193" s="2"/>
      <c r="EH193" s="2"/>
      <c r="EI193" s="2"/>
      <c r="ES193" s="2"/>
      <c r="ET193" s="2"/>
      <c r="EU193" s="2"/>
      <c r="EV193" s="2"/>
      <c r="EW193" s="2"/>
    </row>
    <row r="194" spans="1:153" s="22" customFormat="1" ht="35.25" customHeight="1">
      <c r="A194" s="206" t="s">
        <v>156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207"/>
      <c r="Y194" s="130" t="s">
        <v>382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208" t="s">
        <v>525</v>
      </c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  <c r="BI194" s="209"/>
      <c r="BJ194" s="209"/>
      <c r="BK194" s="209"/>
      <c r="BL194" s="209"/>
      <c r="BM194" s="209"/>
      <c r="BN194" s="209"/>
      <c r="BO194" s="209"/>
      <c r="BP194" s="209"/>
      <c r="BQ194" s="209"/>
      <c r="BR194" s="210"/>
      <c r="BS194" s="137">
        <f t="shared" si="1"/>
        <v>7919.101694915255</v>
      </c>
      <c r="BT194" s="138"/>
      <c r="BU194" s="138"/>
      <c r="BV194" s="138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9"/>
      <c r="CH194" s="211">
        <v>0.4</v>
      </c>
      <c r="CI194" s="212"/>
      <c r="CJ194" s="212"/>
      <c r="CK194" s="212"/>
      <c r="CL194" s="212"/>
      <c r="CM194" s="212"/>
      <c r="CN194" s="212"/>
      <c r="CO194" s="212"/>
      <c r="CP194" s="212"/>
      <c r="CQ194" s="212"/>
      <c r="CR194" s="212"/>
      <c r="CS194" s="213"/>
      <c r="CT194" s="127">
        <v>30</v>
      </c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  <c r="DE194" s="127"/>
      <c r="DF194" s="127"/>
      <c r="DG194" s="127"/>
      <c r="DH194" s="127"/>
      <c r="DI194" s="221" t="s">
        <v>559</v>
      </c>
      <c r="DJ194" s="222"/>
      <c r="DK194" s="222"/>
      <c r="DL194" s="222"/>
      <c r="DM194" s="222"/>
      <c r="DN194" s="222"/>
      <c r="DO194" s="222"/>
      <c r="DP194" s="222"/>
      <c r="DQ194" s="222"/>
      <c r="DR194" s="222"/>
      <c r="DS194" s="222"/>
      <c r="DT194" s="222"/>
      <c r="DU194" s="222"/>
      <c r="DV194" s="222"/>
      <c r="DW194" s="222"/>
      <c r="DX194" s="222"/>
      <c r="DY194" s="222"/>
      <c r="DZ194" s="222"/>
      <c r="EA194" s="222"/>
      <c r="EB194" s="222"/>
      <c r="EC194" s="222"/>
      <c r="ED194" s="222"/>
      <c r="EE194" s="222"/>
      <c r="EF194" s="223"/>
      <c r="EG194" s="2"/>
      <c r="EH194" s="2"/>
      <c r="EI194" s="2"/>
      <c r="ES194" s="2"/>
      <c r="ET194" s="2"/>
      <c r="EU194" s="2"/>
      <c r="EV194" s="2"/>
      <c r="EW194" s="2"/>
    </row>
    <row r="195" spans="1:153" s="22" customFormat="1" ht="35.25" customHeight="1">
      <c r="A195" s="206" t="s">
        <v>156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207"/>
      <c r="Y195" s="130" t="s">
        <v>382</v>
      </c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208" t="s">
        <v>526</v>
      </c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09"/>
      <c r="BQ195" s="209"/>
      <c r="BR195" s="210"/>
      <c r="BS195" s="137">
        <f t="shared" si="1"/>
        <v>7919.101694915255</v>
      </c>
      <c r="BT195" s="138"/>
      <c r="BU195" s="138"/>
      <c r="BV195" s="138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9"/>
      <c r="CH195" s="211">
        <v>0.4</v>
      </c>
      <c r="CI195" s="212"/>
      <c r="CJ195" s="212"/>
      <c r="CK195" s="212"/>
      <c r="CL195" s="212"/>
      <c r="CM195" s="212"/>
      <c r="CN195" s="212"/>
      <c r="CO195" s="212"/>
      <c r="CP195" s="212"/>
      <c r="CQ195" s="212"/>
      <c r="CR195" s="212"/>
      <c r="CS195" s="213"/>
      <c r="CT195" s="127">
        <v>30</v>
      </c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27"/>
      <c r="DF195" s="127"/>
      <c r="DG195" s="127"/>
      <c r="DH195" s="127"/>
      <c r="DI195" s="221" t="s">
        <v>560</v>
      </c>
      <c r="DJ195" s="222"/>
      <c r="DK195" s="222"/>
      <c r="DL195" s="222"/>
      <c r="DM195" s="222"/>
      <c r="DN195" s="222"/>
      <c r="DO195" s="222"/>
      <c r="DP195" s="222"/>
      <c r="DQ195" s="222"/>
      <c r="DR195" s="222"/>
      <c r="DS195" s="222"/>
      <c r="DT195" s="222"/>
      <c r="DU195" s="222"/>
      <c r="DV195" s="222"/>
      <c r="DW195" s="222"/>
      <c r="DX195" s="222"/>
      <c r="DY195" s="222"/>
      <c r="DZ195" s="222"/>
      <c r="EA195" s="222"/>
      <c r="EB195" s="222"/>
      <c r="EC195" s="222"/>
      <c r="ED195" s="222"/>
      <c r="EE195" s="222"/>
      <c r="EF195" s="223"/>
      <c r="EG195" s="2"/>
      <c r="EH195" s="2"/>
      <c r="EI195" s="2"/>
      <c r="ES195" s="2"/>
      <c r="ET195" s="2"/>
      <c r="EU195" s="2"/>
      <c r="EV195" s="2"/>
      <c r="EW195" s="2"/>
    </row>
    <row r="196" spans="1:153" s="22" customFormat="1" ht="35.25" customHeight="1">
      <c r="A196" s="206" t="s">
        <v>156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207"/>
      <c r="Y196" s="130" t="s">
        <v>382</v>
      </c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208" t="s">
        <v>527</v>
      </c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10"/>
      <c r="BS196" s="137">
        <f t="shared" si="1"/>
        <v>7919.101694915255</v>
      </c>
      <c r="BT196" s="138"/>
      <c r="BU196" s="138"/>
      <c r="BV196" s="138"/>
      <c r="BW196" s="138"/>
      <c r="BX196" s="138"/>
      <c r="BY196" s="138"/>
      <c r="BZ196" s="138"/>
      <c r="CA196" s="138"/>
      <c r="CB196" s="138"/>
      <c r="CC196" s="138"/>
      <c r="CD196" s="138"/>
      <c r="CE196" s="138"/>
      <c r="CF196" s="138"/>
      <c r="CG196" s="139"/>
      <c r="CH196" s="211">
        <v>0.4</v>
      </c>
      <c r="CI196" s="212"/>
      <c r="CJ196" s="212"/>
      <c r="CK196" s="212"/>
      <c r="CL196" s="212"/>
      <c r="CM196" s="212"/>
      <c r="CN196" s="212"/>
      <c r="CO196" s="212"/>
      <c r="CP196" s="212"/>
      <c r="CQ196" s="212"/>
      <c r="CR196" s="212"/>
      <c r="CS196" s="213"/>
      <c r="CT196" s="127">
        <v>30</v>
      </c>
      <c r="CU196" s="127"/>
      <c r="CV196" s="127"/>
      <c r="CW196" s="127"/>
      <c r="CX196" s="127"/>
      <c r="CY196" s="127"/>
      <c r="CZ196" s="127"/>
      <c r="DA196" s="127"/>
      <c r="DB196" s="127"/>
      <c r="DC196" s="127"/>
      <c r="DD196" s="127"/>
      <c r="DE196" s="127"/>
      <c r="DF196" s="127"/>
      <c r="DG196" s="127"/>
      <c r="DH196" s="127"/>
      <c r="DI196" s="221" t="s">
        <v>561</v>
      </c>
      <c r="DJ196" s="222"/>
      <c r="DK196" s="222"/>
      <c r="DL196" s="222"/>
      <c r="DM196" s="222"/>
      <c r="DN196" s="222"/>
      <c r="DO196" s="222"/>
      <c r="DP196" s="222"/>
      <c r="DQ196" s="222"/>
      <c r="DR196" s="222"/>
      <c r="DS196" s="222"/>
      <c r="DT196" s="222"/>
      <c r="DU196" s="222"/>
      <c r="DV196" s="222"/>
      <c r="DW196" s="222"/>
      <c r="DX196" s="222"/>
      <c r="DY196" s="222"/>
      <c r="DZ196" s="222"/>
      <c r="EA196" s="222"/>
      <c r="EB196" s="222"/>
      <c r="EC196" s="222"/>
      <c r="ED196" s="222"/>
      <c r="EE196" s="222"/>
      <c r="EF196" s="223"/>
      <c r="EG196" s="2"/>
      <c r="EH196" s="2"/>
      <c r="EI196" s="2"/>
      <c r="ES196" s="2"/>
      <c r="ET196" s="2"/>
      <c r="EU196" s="2"/>
      <c r="EV196" s="2"/>
      <c r="EW196" s="2"/>
    </row>
    <row r="197" spans="1:153" s="22" customFormat="1" ht="35.25" customHeight="1">
      <c r="A197" s="206" t="s">
        <v>156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207"/>
      <c r="Y197" s="130" t="s">
        <v>382</v>
      </c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208" t="s">
        <v>528</v>
      </c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10"/>
      <c r="BS197" s="137">
        <f t="shared" si="1"/>
        <v>7919.101694915255</v>
      </c>
      <c r="BT197" s="138"/>
      <c r="BU197" s="138"/>
      <c r="BV197" s="138"/>
      <c r="BW197" s="138"/>
      <c r="BX197" s="138"/>
      <c r="BY197" s="138"/>
      <c r="BZ197" s="138"/>
      <c r="CA197" s="138"/>
      <c r="CB197" s="138"/>
      <c r="CC197" s="138"/>
      <c r="CD197" s="138"/>
      <c r="CE197" s="138"/>
      <c r="CF197" s="138"/>
      <c r="CG197" s="139"/>
      <c r="CH197" s="211">
        <v>0.4</v>
      </c>
      <c r="CI197" s="212"/>
      <c r="CJ197" s="212"/>
      <c r="CK197" s="212"/>
      <c r="CL197" s="212"/>
      <c r="CM197" s="212"/>
      <c r="CN197" s="212"/>
      <c r="CO197" s="212"/>
      <c r="CP197" s="212"/>
      <c r="CQ197" s="212"/>
      <c r="CR197" s="212"/>
      <c r="CS197" s="213"/>
      <c r="CT197" s="127">
        <v>30</v>
      </c>
      <c r="CU197" s="127"/>
      <c r="CV197" s="127"/>
      <c r="CW197" s="127"/>
      <c r="CX197" s="127"/>
      <c r="CY197" s="127"/>
      <c r="CZ197" s="127"/>
      <c r="DA197" s="127"/>
      <c r="DB197" s="127"/>
      <c r="DC197" s="127"/>
      <c r="DD197" s="127"/>
      <c r="DE197" s="127"/>
      <c r="DF197" s="127"/>
      <c r="DG197" s="127"/>
      <c r="DH197" s="127"/>
      <c r="DI197" s="221" t="s">
        <v>562</v>
      </c>
      <c r="DJ197" s="222"/>
      <c r="DK197" s="222"/>
      <c r="DL197" s="222"/>
      <c r="DM197" s="222"/>
      <c r="DN197" s="222"/>
      <c r="DO197" s="222"/>
      <c r="DP197" s="222"/>
      <c r="DQ197" s="222"/>
      <c r="DR197" s="222"/>
      <c r="DS197" s="222"/>
      <c r="DT197" s="222"/>
      <c r="DU197" s="222"/>
      <c r="DV197" s="222"/>
      <c r="DW197" s="222"/>
      <c r="DX197" s="222"/>
      <c r="DY197" s="222"/>
      <c r="DZ197" s="222"/>
      <c r="EA197" s="222"/>
      <c r="EB197" s="222"/>
      <c r="EC197" s="222"/>
      <c r="ED197" s="222"/>
      <c r="EE197" s="222"/>
      <c r="EF197" s="223"/>
      <c r="EG197" s="2"/>
      <c r="EH197" s="2"/>
      <c r="EI197" s="2"/>
      <c r="ES197" s="2"/>
      <c r="ET197" s="2"/>
      <c r="EU197" s="2"/>
      <c r="EV197" s="2"/>
      <c r="EW197" s="2"/>
    </row>
    <row r="198" spans="1:153" s="22" customFormat="1" ht="35.25" customHeight="1">
      <c r="A198" s="206" t="s">
        <v>156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207"/>
      <c r="Y198" s="130" t="s">
        <v>382</v>
      </c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208" t="s">
        <v>529</v>
      </c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09"/>
      <c r="BN198" s="209"/>
      <c r="BO198" s="209"/>
      <c r="BP198" s="209"/>
      <c r="BQ198" s="209"/>
      <c r="BR198" s="210"/>
      <c r="BS198" s="137">
        <f t="shared" si="1"/>
        <v>7919.101694915255</v>
      </c>
      <c r="BT198" s="138"/>
      <c r="BU198" s="138"/>
      <c r="BV198" s="138"/>
      <c r="BW198" s="138"/>
      <c r="BX198" s="138"/>
      <c r="BY198" s="138"/>
      <c r="BZ198" s="138"/>
      <c r="CA198" s="138"/>
      <c r="CB198" s="138"/>
      <c r="CC198" s="138"/>
      <c r="CD198" s="138"/>
      <c r="CE198" s="138"/>
      <c r="CF198" s="138"/>
      <c r="CG198" s="139"/>
      <c r="CH198" s="211">
        <v>0.4</v>
      </c>
      <c r="CI198" s="212"/>
      <c r="CJ198" s="212"/>
      <c r="CK198" s="212"/>
      <c r="CL198" s="212"/>
      <c r="CM198" s="212"/>
      <c r="CN198" s="212"/>
      <c r="CO198" s="212"/>
      <c r="CP198" s="212"/>
      <c r="CQ198" s="212"/>
      <c r="CR198" s="212"/>
      <c r="CS198" s="213"/>
      <c r="CT198" s="127">
        <v>30</v>
      </c>
      <c r="CU198" s="127"/>
      <c r="CV198" s="127"/>
      <c r="CW198" s="127"/>
      <c r="CX198" s="127"/>
      <c r="CY198" s="127"/>
      <c r="CZ198" s="127"/>
      <c r="DA198" s="127"/>
      <c r="DB198" s="127"/>
      <c r="DC198" s="127"/>
      <c r="DD198" s="127"/>
      <c r="DE198" s="127"/>
      <c r="DF198" s="127"/>
      <c r="DG198" s="127"/>
      <c r="DH198" s="127"/>
      <c r="DI198" s="221" t="s">
        <v>563</v>
      </c>
      <c r="DJ198" s="222"/>
      <c r="DK198" s="222"/>
      <c r="DL198" s="222"/>
      <c r="DM198" s="222"/>
      <c r="DN198" s="222"/>
      <c r="DO198" s="222"/>
      <c r="DP198" s="222"/>
      <c r="DQ198" s="222"/>
      <c r="DR198" s="222"/>
      <c r="DS198" s="222"/>
      <c r="DT198" s="222"/>
      <c r="DU198" s="222"/>
      <c r="DV198" s="222"/>
      <c r="DW198" s="222"/>
      <c r="DX198" s="222"/>
      <c r="DY198" s="222"/>
      <c r="DZ198" s="222"/>
      <c r="EA198" s="222"/>
      <c r="EB198" s="222"/>
      <c r="EC198" s="222"/>
      <c r="ED198" s="222"/>
      <c r="EE198" s="222"/>
      <c r="EF198" s="223"/>
      <c r="EG198" s="2"/>
      <c r="EH198" s="2"/>
      <c r="EI198" s="2"/>
      <c r="ES198" s="2"/>
      <c r="ET198" s="2"/>
      <c r="EU198" s="2"/>
      <c r="EV198" s="2"/>
      <c r="EW198" s="2"/>
    </row>
    <row r="199" spans="1:153" s="22" customFormat="1" ht="35.25" customHeight="1">
      <c r="A199" s="206" t="s">
        <v>156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207"/>
      <c r="Y199" s="130" t="s">
        <v>382</v>
      </c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208" t="s">
        <v>530</v>
      </c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09"/>
      <c r="BN199" s="209"/>
      <c r="BO199" s="209"/>
      <c r="BP199" s="209"/>
      <c r="BQ199" s="209"/>
      <c r="BR199" s="210"/>
      <c r="BS199" s="137">
        <f t="shared" si="1"/>
        <v>7919.101694915255</v>
      </c>
      <c r="BT199" s="138"/>
      <c r="BU199" s="138"/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9"/>
      <c r="CH199" s="211">
        <v>0.4</v>
      </c>
      <c r="CI199" s="212"/>
      <c r="CJ199" s="212"/>
      <c r="CK199" s="212"/>
      <c r="CL199" s="212"/>
      <c r="CM199" s="212"/>
      <c r="CN199" s="212"/>
      <c r="CO199" s="212"/>
      <c r="CP199" s="212"/>
      <c r="CQ199" s="212"/>
      <c r="CR199" s="212"/>
      <c r="CS199" s="213"/>
      <c r="CT199" s="127">
        <v>30</v>
      </c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27"/>
      <c r="DF199" s="127"/>
      <c r="DG199" s="127"/>
      <c r="DH199" s="127"/>
      <c r="DI199" s="221" t="s">
        <v>564</v>
      </c>
      <c r="DJ199" s="222"/>
      <c r="DK199" s="222"/>
      <c r="DL199" s="222"/>
      <c r="DM199" s="222"/>
      <c r="DN199" s="222"/>
      <c r="DO199" s="222"/>
      <c r="DP199" s="222"/>
      <c r="DQ199" s="222"/>
      <c r="DR199" s="222"/>
      <c r="DS199" s="222"/>
      <c r="DT199" s="222"/>
      <c r="DU199" s="222"/>
      <c r="DV199" s="222"/>
      <c r="DW199" s="222"/>
      <c r="DX199" s="222"/>
      <c r="DY199" s="222"/>
      <c r="DZ199" s="222"/>
      <c r="EA199" s="222"/>
      <c r="EB199" s="222"/>
      <c r="EC199" s="222"/>
      <c r="ED199" s="222"/>
      <c r="EE199" s="222"/>
      <c r="EF199" s="223"/>
      <c r="EG199" s="2"/>
      <c r="EH199" s="2"/>
      <c r="EI199" s="2"/>
      <c r="ES199" s="2"/>
      <c r="ET199" s="2"/>
      <c r="EU199" s="2"/>
      <c r="EV199" s="2"/>
      <c r="EW199" s="2"/>
    </row>
    <row r="200" spans="1:153" s="22" customFormat="1" ht="35.25" customHeight="1">
      <c r="A200" s="206" t="s">
        <v>156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207"/>
      <c r="Y200" s="130" t="s">
        <v>382</v>
      </c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208" t="s">
        <v>531</v>
      </c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09"/>
      <c r="BD200" s="209"/>
      <c r="BE200" s="209"/>
      <c r="BF200" s="209"/>
      <c r="BG200" s="209"/>
      <c r="BH200" s="209"/>
      <c r="BI200" s="209"/>
      <c r="BJ200" s="209"/>
      <c r="BK200" s="209"/>
      <c r="BL200" s="209"/>
      <c r="BM200" s="209"/>
      <c r="BN200" s="209"/>
      <c r="BO200" s="209"/>
      <c r="BP200" s="209"/>
      <c r="BQ200" s="209"/>
      <c r="BR200" s="210"/>
      <c r="BS200" s="137">
        <f t="shared" si="1"/>
        <v>7919.101694915255</v>
      </c>
      <c r="BT200" s="138"/>
      <c r="BU200" s="138"/>
      <c r="BV200" s="138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9"/>
      <c r="CH200" s="211">
        <v>0.4</v>
      </c>
      <c r="CI200" s="212"/>
      <c r="CJ200" s="212"/>
      <c r="CK200" s="212"/>
      <c r="CL200" s="212"/>
      <c r="CM200" s="212"/>
      <c r="CN200" s="212"/>
      <c r="CO200" s="212"/>
      <c r="CP200" s="212"/>
      <c r="CQ200" s="212"/>
      <c r="CR200" s="212"/>
      <c r="CS200" s="213"/>
      <c r="CT200" s="127">
        <v>30</v>
      </c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127"/>
      <c r="DH200" s="127"/>
      <c r="DI200" s="221" t="s">
        <v>565</v>
      </c>
      <c r="DJ200" s="222"/>
      <c r="DK200" s="222"/>
      <c r="DL200" s="222"/>
      <c r="DM200" s="222"/>
      <c r="DN200" s="222"/>
      <c r="DO200" s="222"/>
      <c r="DP200" s="222"/>
      <c r="DQ200" s="222"/>
      <c r="DR200" s="222"/>
      <c r="DS200" s="222"/>
      <c r="DT200" s="222"/>
      <c r="DU200" s="222"/>
      <c r="DV200" s="222"/>
      <c r="DW200" s="222"/>
      <c r="DX200" s="222"/>
      <c r="DY200" s="222"/>
      <c r="DZ200" s="222"/>
      <c r="EA200" s="222"/>
      <c r="EB200" s="222"/>
      <c r="EC200" s="222"/>
      <c r="ED200" s="222"/>
      <c r="EE200" s="222"/>
      <c r="EF200" s="223"/>
      <c r="EG200" s="2"/>
      <c r="EH200" s="2"/>
      <c r="EI200" s="2"/>
      <c r="ES200" s="2"/>
      <c r="ET200" s="2"/>
      <c r="EU200" s="2"/>
      <c r="EV200" s="2"/>
      <c r="EW200" s="2"/>
    </row>
    <row r="201" spans="1:153" s="22" customFormat="1" ht="35.25" customHeight="1">
      <c r="A201" s="206" t="s">
        <v>233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207"/>
      <c r="Y201" s="130" t="s">
        <v>383</v>
      </c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208" t="s">
        <v>283</v>
      </c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209"/>
      <c r="BB201" s="209"/>
      <c r="BC201" s="209"/>
      <c r="BD201" s="209"/>
      <c r="BE201" s="209"/>
      <c r="BF201" s="209"/>
      <c r="BG201" s="209"/>
      <c r="BH201" s="209"/>
      <c r="BI201" s="209"/>
      <c r="BJ201" s="209"/>
      <c r="BK201" s="209"/>
      <c r="BL201" s="209"/>
      <c r="BM201" s="209"/>
      <c r="BN201" s="209"/>
      <c r="BO201" s="209"/>
      <c r="BP201" s="209"/>
      <c r="BQ201" s="209"/>
      <c r="BR201" s="210"/>
      <c r="BS201" s="137">
        <v>466.1</v>
      </c>
      <c r="BT201" s="138"/>
      <c r="BU201" s="138"/>
      <c r="BV201" s="138"/>
      <c r="BW201" s="138"/>
      <c r="BX201" s="138"/>
      <c r="BY201" s="138"/>
      <c r="BZ201" s="138"/>
      <c r="CA201" s="138"/>
      <c r="CB201" s="138"/>
      <c r="CC201" s="138"/>
      <c r="CD201" s="138"/>
      <c r="CE201" s="138"/>
      <c r="CF201" s="138"/>
      <c r="CG201" s="139"/>
      <c r="CH201" s="211">
        <v>0.4</v>
      </c>
      <c r="CI201" s="212"/>
      <c r="CJ201" s="212"/>
      <c r="CK201" s="212"/>
      <c r="CL201" s="212"/>
      <c r="CM201" s="212"/>
      <c r="CN201" s="212"/>
      <c r="CO201" s="212"/>
      <c r="CP201" s="212"/>
      <c r="CQ201" s="212"/>
      <c r="CR201" s="212"/>
      <c r="CS201" s="213"/>
      <c r="CT201" s="127">
        <v>15</v>
      </c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  <c r="DE201" s="127"/>
      <c r="DF201" s="127"/>
      <c r="DG201" s="127"/>
      <c r="DH201" s="127"/>
      <c r="DI201" s="221" t="s">
        <v>532</v>
      </c>
      <c r="DJ201" s="222"/>
      <c r="DK201" s="222"/>
      <c r="DL201" s="222"/>
      <c r="DM201" s="222"/>
      <c r="DN201" s="222"/>
      <c r="DO201" s="222"/>
      <c r="DP201" s="222"/>
      <c r="DQ201" s="222"/>
      <c r="DR201" s="222"/>
      <c r="DS201" s="222"/>
      <c r="DT201" s="222"/>
      <c r="DU201" s="222"/>
      <c r="DV201" s="222"/>
      <c r="DW201" s="222"/>
      <c r="DX201" s="222"/>
      <c r="DY201" s="222"/>
      <c r="DZ201" s="222"/>
      <c r="EA201" s="222"/>
      <c r="EB201" s="222"/>
      <c r="EC201" s="222"/>
      <c r="ED201" s="222"/>
      <c r="EE201" s="222"/>
      <c r="EF201" s="223"/>
      <c r="EG201" s="2"/>
      <c r="EH201" s="2"/>
      <c r="EI201" s="2"/>
      <c r="ES201" s="2"/>
      <c r="ET201" s="2"/>
      <c r="EU201" s="2"/>
      <c r="EV201" s="2"/>
      <c r="EW201" s="2"/>
    </row>
    <row r="202" spans="1:153" s="22" customFormat="1" ht="35.25" customHeight="1">
      <c r="A202" s="206" t="s">
        <v>322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207"/>
      <c r="Y202" s="130" t="s">
        <v>384</v>
      </c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208" t="s">
        <v>324</v>
      </c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  <c r="BH202" s="209"/>
      <c r="BI202" s="209"/>
      <c r="BJ202" s="209"/>
      <c r="BK202" s="209"/>
      <c r="BL202" s="209"/>
      <c r="BM202" s="209"/>
      <c r="BN202" s="209"/>
      <c r="BO202" s="209"/>
      <c r="BP202" s="209"/>
      <c r="BQ202" s="209"/>
      <c r="BR202" s="210"/>
      <c r="BS202" s="137">
        <f>15574.23*100/118</f>
        <v>13198.5</v>
      </c>
      <c r="BT202" s="138"/>
      <c r="BU202" s="138"/>
      <c r="BV202" s="138"/>
      <c r="BW202" s="138"/>
      <c r="BX202" s="138"/>
      <c r="BY202" s="138"/>
      <c r="BZ202" s="138"/>
      <c r="CA202" s="138"/>
      <c r="CB202" s="138"/>
      <c r="CC202" s="138"/>
      <c r="CD202" s="138"/>
      <c r="CE202" s="138"/>
      <c r="CF202" s="138"/>
      <c r="CG202" s="139"/>
      <c r="CH202" s="211">
        <v>0.4</v>
      </c>
      <c r="CI202" s="212"/>
      <c r="CJ202" s="212"/>
      <c r="CK202" s="212"/>
      <c r="CL202" s="212"/>
      <c r="CM202" s="212"/>
      <c r="CN202" s="212"/>
      <c r="CO202" s="212"/>
      <c r="CP202" s="212"/>
      <c r="CQ202" s="212"/>
      <c r="CR202" s="212"/>
      <c r="CS202" s="213"/>
      <c r="CT202" s="127">
        <v>50</v>
      </c>
      <c r="CU202" s="127"/>
      <c r="CV202" s="127"/>
      <c r="CW202" s="127"/>
      <c r="CX202" s="127"/>
      <c r="CY202" s="127"/>
      <c r="CZ202" s="127"/>
      <c r="DA202" s="127"/>
      <c r="DB202" s="127"/>
      <c r="DC202" s="127"/>
      <c r="DD202" s="127"/>
      <c r="DE202" s="127"/>
      <c r="DF202" s="127"/>
      <c r="DG202" s="127"/>
      <c r="DH202" s="127"/>
      <c r="DI202" s="221" t="s">
        <v>148</v>
      </c>
      <c r="DJ202" s="222"/>
      <c r="DK202" s="222"/>
      <c r="DL202" s="222"/>
      <c r="DM202" s="222"/>
      <c r="DN202" s="222"/>
      <c r="DO202" s="222"/>
      <c r="DP202" s="222"/>
      <c r="DQ202" s="222"/>
      <c r="DR202" s="222"/>
      <c r="DS202" s="222"/>
      <c r="DT202" s="222"/>
      <c r="DU202" s="222"/>
      <c r="DV202" s="222"/>
      <c r="DW202" s="222"/>
      <c r="DX202" s="222"/>
      <c r="DY202" s="222"/>
      <c r="DZ202" s="222"/>
      <c r="EA202" s="222"/>
      <c r="EB202" s="222"/>
      <c r="EC202" s="222"/>
      <c r="ED202" s="222"/>
      <c r="EE202" s="222"/>
      <c r="EF202" s="223"/>
      <c r="EG202" s="2"/>
      <c r="EH202" s="2"/>
      <c r="EI202" s="2"/>
      <c r="ES202" s="2"/>
      <c r="ET202" s="2"/>
      <c r="EU202" s="2"/>
      <c r="EV202" s="2"/>
      <c r="EW202" s="2"/>
    </row>
    <row r="203" spans="1:153" s="22" customFormat="1" ht="53.25" customHeight="1">
      <c r="A203" s="206" t="s">
        <v>156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207"/>
      <c r="Y203" s="130" t="s">
        <v>385</v>
      </c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208" t="s">
        <v>533</v>
      </c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09"/>
      <c r="BI203" s="209"/>
      <c r="BJ203" s="209"/>
      <c r="BK203" s="209"/>
      <c r="BL203" s="209"/>
      <c r="BM203" s="209"/>
      <c r="BN203" s="209"/>
      <c r="BO203" s="209"/>
      <c r="BP203" s="209"/>
      <c r="BQ203" s="209"/>
      <c r="BR203" s="210"/>
      <c r="BS203" s="137"/>
      <c r="BT203" s="138"/>
      <c r="BU203" s="138"/>
      <c r="BV203" s="138"/>
      <c r="BW203" s="138"/>
      <c r="BX203" s="138"/>
      <c r="BY203" s="138"/>
      <c r="BZ203" s="138"/>
      <c r="CA203" s="138"/>
      <c r="CB203" s="138"/>
      <c r="CC203" s="138"/>
      <c r="CD203" s="138"/>
      <c r="CE203" s="138"/>
      <c r="CF203" s="138"/>
      <c r="CG203" s="139"/>
      <c r="CH203" s="211">
        <v>0.4</v>
      </c>
      <c r="CI203" s="212"/>
      <c r="CJ203" s="212"/>
      <c r="CK203" s="212"/>
      <c r="CL203" s="212"/>
      <c r="CM203" s="212"/>
      <c r="CN203" s="212"/>
      <c r="CO203" s="212"/>
      <c r="CP203" s="212"/>
      <c r="CQ203" s="212"/>
      <c r="CR203" s="212"/>
      <c r="CS203" s="213"/>
      <c r="CT203" s="127">
        <v>1</v>
      </c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  <c r="DE203" s="127"/>
      <c r="DF203" s="127"/>
      <c r="DG203" s="127"/>
      <c r="DH203" s="127"/>
      <c r="DI203" s="221" t="s">
        <v>566</v>
      </c>
      <c r="DJ203" s="222"/>
      <c r="DK203" s="222"/>
      <c r="DL203" s="222"/>
      <c r="DM203" s="222"/>
      <c r="DN203" s="222"/>
      <c r="DO203" s="222"/>
      <c r="DP203" s="222"/>
      <c r="DQ203" s="222"/>
      <c r="DR203" s="222"/>
      <c r="DS203" s="222"/>
      <c r="DT203" s="222"/>
      <c r="DU203" s="222"/>
      <c r="DV203" s="222"/>
      <c r="DW203" s="222"/>
      <c r="DX203" s="222"/>
      <c r="DY203" s="222"/>
      <c r="DZ203" s="222"/>
      <c r="EA203" s="222"/>
      <c r="EB203" s="222"/>
      <c r="EC203" s="222"/>
      <c r="ED203" s="222"/>
      <c r="EE203" s="222"/>
      <c r="EF203" s="223"/>
      <c r="EG203" s="2"/>
      <c r="EH203" s="2"/>
      <c r="EI203" s="2"/>
      <c r="ES203" s="2"/>
      <c r="ET203" s="2"/>
      <c r="EU203" s="2"/>
      <c r="EV203" s="2"/>
      <c r="EW203" s="2"/>
    </row>
    <row r="204" spans="1:153" s="22" customFormat="1" ht="35.25" customHeight="1">
      <c r="A204" s="206" t="s">
        <v>415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207"/>
      <c r="Y204" s="130" t="s">
        <v>385</v>
      </c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208" t="s">
        <v>534</v>
      </c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09"/>
      <c r="BE204" s="209"/>
      <c r="BF204" s="209"/>
      <c r="BG204" s="209"/>
      <c r="BH204" s="209"/>
      <c r="BI204" s="209"/>
      <c r="BJ204" s="209"/>
      <c r="BK204" s="209"/>
      <c r="BL204" s="209"/>
      <c r="BM204" s="209"/>
      <c r="BN204" s="209"/>
      <c r="BO204" s="209"/>
      <c r="BP204" s="209"/>
      <c r="BQ204" s="209"/>
      <c r="BR204" s="210"/>
      <c r="BS204" s="137">
        <f>21803.96*100/118</f>
        <v>18477.93220338983</v>
      </c>
      <c r="BT204" s="138"/>
      <c r="BU204" s="138"/>
      <c r="BV204" s="138"/>
      <c r="BW204" s="138"/>
      <c r="BX204" s="138"/>
      <c r="BY204" s="138"/>
      <c r="BZ204" s="138"/>
      <c r="CA204" s="138"/>
      <c r="CB204" s="138"/>
      <c r="CC204" s="138"/>
      <c r="CD204" s="138"/>
      <c r="CE204" s="138"/>
      <c r="CF204" s="138"/>
      <c r="CG204" s="139"/>
      <c r="CH204" s="211">
        <v>0.4</v>
      </c>
      <c r="CI204" s="212"/>
      <c r="CJ204" s="212"/>
      <c r="CK204" s="212"/>
      <c r="CL204" s="212"/>
      <c r="CM204" s="212"/>
      <c r="CN204" s="212"/>
      <c r="CO204" s="212"/>
      <c r="CP204" s="212"/>
      <c r="CQ204" s="212"/>
      <c r="CR204" s="212"/>
      <c r="CS204" s="213"/>
      <c r="CT204" s="127">
        <v>70</v>
      </c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27"/>
      <c r="DF204" s="127"/>
      <c r="DG204" s="127"/>
      <c r="DH204" s="127"/>
      <c r="DI204" s="221" t="s">
        <v>536</v>
      </c>
      <c r="DJ204" s="222"/>
      <c r="DK204" s="222"/>
      <c r="DL204" s="222"/>
      <c r="DM204" s="222"/>
      <c r="DN204" s="222"/>
      <c r="DO204" s="222"/>
      <c r="DP204" s="222"/>
      <c r="DQ204" s="222"/>
      <c r="DR204" s="222"/>
      <c r="DS204" s="222"/>
      <c r="DT204" s="222"/>
      <c r="DU204" s="222"/>
      <c r="DV204" s="222"/>
      <c r="DW204" s="222"/>
      <c r="DX204" s="222"/>
      <c r="DY204" s="222"/>
      <c r="DZ204" s="222"/>
      <c r="EA204" s="222"/>
      <c r="EB204" s="222"/>
      <c r="EC204" s="222"/>
      <c r="ED204" s="222"/>
      <c r="EE204" s="222"/>
      <c r="EF204" s="223"/>
      <c r="EG204" s="2"/>
      <c r="EH204" s="2"/>
      <c r="EI204" s="2"/>
      <c r="ES204" s="2"/>
      <c r="ET204" s="2"/>
      <c r="EU204" s="2"/>
      <c r="EV204" s="2"/>
      <c r="EW204" s="2"/>
    </row>
    <row r="205" spans="1:153" s="22" customFormat="1" ht="35.25" customHeight="1">
      <c r="A205" s="206" t="s">
        <v>234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207"/>
      <c r="Y205" s="130" t="s">
        <v>320</v>
      </c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208" t="s">
        <v>535</v>
      </c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  <c r="BI205" s="209"/>
      <c r="BJ205" s="209"/>
      <c r="BK205" s="209"/>
      <c r="BL205" s="209"/>
      <c r="BM205" s="209"/>
      <c r="BN205" s="209"/>
      <c r="BO205" s="209"/>
      <c r="BP205" s="209"/>
      <c r="BQ205" s="209"/>
      <c r="BR205" s="210"/>
      <c r="BS205" s="137">
        <v>466.1</v>
      </c>
      <c r="BT205" s="138"/>
      <c r="BU205" s="138"/>
      <c r="BV205" s="138"/>
      <c r="BW205" s="138"/>
      <c r="BX205" s="138"/>
      <c r="BY205" s="138"/>
      <c r="BZ205" s="138"/>
      <c r="CA205" s="138"/>
      <c r="CB205" s="138"/>
      <c r="CC205" s="138"/>
      <c r="CD205" s="138"/>
      <c r="CE205" s="138"/>
      <c r="CF205" s="138"/>
      <c r="CG205" s="139"/>
      <c r="CH205" s="211">
        <v>0.4</v>
      </c>
      <c r="CI205" s="212"/>
      <c r="CJ205" s="212"/>
      <c r="CK205" s="212"/>
      <c r="CL205" s="212"/>
      <c r="CM205" s="212"/>
      <c r="CN205" s="212"/>
      <c r="CO205" s="212"/>
      <c r="CP205" s="212"/>
      <c r="CQ205" s="212"/>
      <c r="CR205" s="212"/>
      <c r="CS205" s="213"/>
      <c r="CT205" s="127">
        <v>2</v>
      </c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221" t="s">
        <v>485</v>
      </c>
      <c r="DJ205" s="222"/>
      <c r="DK205" s="222"/>
      <c r="DL205" s="222"/>
      <c r="DM205" s="222"/>
      <c r="DN205" s="222"/>
      <c r="DO205" s="222"/>
      <c r="DP205" s="222"/>
      <c r="DQ205" s="222"/>
      <c r="DR205" s="222"/>
      <c r="DS205" s="222"/>
      <c r="DT205" s="222"/>
      <c r="DU205" s="222"/>
      <c r="DV205" s="222"/>
      <c r="DW205" s="222"/>
      <c r="DX205" s="222"/>
      <c r="DY205" s="222"/>
      <c r="DZ205" s="222"/>
      <c r="EA205" s="222"/>
      <c r="EB205" s="222"/>
      <c r="EC205" s="222"/>
      <c r="ED205" s="222"/>
      <c r="EE205" s="222"/>
      <c r="EF205" s="223"/>
      <c r="EG205" s="2"/>
      <c r="EH205" s="2"/>
      <c r="EI205" s="2"/>
      <c r="ES205" s="2"/>
      <c r="ET205" s="2"/>
      <c r="EU205" s="2"/>
      <c r="EV205" s="2"/>
      <c r="EW205" s="2"/>
    </row>
    <row r="206" spans="1:153" s="22" customFormat="1" ht="12.75">
      <c r="A206" s="20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207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218" t="s">
        <v>12</v>
      </c>
      <c r="AK206" s="219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19"/>
      <c r="AY206" s="219"/>
      <c r="AZ206" s="219"/>
      <c r="BA206" s="219"/>
      <c r="BB206" s="219"/>
      <c r="BC206" s="219"/>
      <c r="BD206" s="219"/>
      <c r="BE206" s="219"/>
      <c r="BF206" s="219"/>
      <c r="BG206" s="219"/>
      <c r="BH206" s="219"/>
      <c r="BI206" s="219"/>
      <c r="BJ206" s="219"/>
      <c r="BK206" s="219"/>
      <c r="BL206" s="219"/>
      <c r="BM206" s="219"/>
      <c r="BN206" s="219"/>
      <c r="BO206" s="219"/>
      <c r="BP206" s="219"/>
      <c r="BQ206" s="219"/>
      <c r="BR206" s="220"/>
      <c r="BS206" s="137">
        <f>SUM(BS99:CG205)</f>
        <v>2036252.8152542377</v>
      </c>
      <c r="BT206" s="219"/>
      <c r="BU206" s="219"/>
      <c r="BV206" s="219"/>
      <c r="BW206" s="219"/>
      <c r="BX206" s="219"/>
      <c r="BY206" s="219"/>
      <c r="BZ206" s="219"/>
      <c r="CA206" s="219"/>
      <c r="CB206" s="219"/>
      <c r="CC206" s="219"/>
      <c r="CD206" s="219"/>
      <c r="CE206" s="219"/>
      <c r="CF206" s="219"/>
      <c r="CG206" s="220"/>
      <c r="CH206" s="218" t="s">
        <v>12</v>
      </c>
      <c r="CI206" s="219"/>
      <c r="CJ206" s="219"/>
      <c r="CK206" s="219"/>
      <c r="CL206" s="219"/>
      <c r="CM206" s="219"/>
      <c r="CN206" s="219"/>
      <c r="CO206" s="219"/>
      <c r="CP206" s="219"/>
      <c r="CQ206" s="219"/>
      <c r="CR206" s="219"/>
      <c r="CS206" s="220"/>
      <c r="CT206" s="218" t="s">
        <v>12</v>
      </c>
      <c r="CU206" s="219"/>
      <c r="CV206" s="219"/>
      <c r="CW206" s="219"/>
      <c r="CX206" s="219"/>
      <c r="CY206" s="219"/>
      <c r="CZ206" s="219"/>
      <c r="DA206" s="219"/>
      <c r="DB206" s="219"/>
      <c r="DC206" s="219"/>
      <c r="DD206" s="219"/>
      <c r="DE206" s="219"/>
      <c r="DF206" s="219"/>
      <c r="DG206" s="219"/>
      <c r="DH206" s="220"/>
      <c r="DI206" s="218" t="s">
        <v>12</v>
      </c>
      <c r="DJ206" s="219"/>
      <c r="DK206" s="219"/>
      <c r="DL206" s="219"/>
      <c r="DM206" s="219"/>
      <c r="DN206" s="219"/>
      <c r="DO206" s="219"/>
      <c r="DP206" s="219"/>
      <c r="DQ206" s="219"/>
      <c r="DR206" s="219"/>
      <c r="DS206" s="219"/>
      <c r="DT206" s="219"/>
      <c r="DU206" s="219"/>
      <c r="DV206" s="219"/>
      <c r="DW206" s="219"/>
      <c r="DX206" s="219"/>
      <c r="DY206" s="219"/>
      <c r="DZ206" s="219"/>
      <c r="EA206" s="219"/>
      <c r="EB206" s="219"/>
      <c r="EC206" s="219"/>
      <c r="ED206" s="219"/>
      <c r="EE206" s="219"/>
      <c r="EF206" s="220"/>
      <c r="EG206" s="2"/>
      <c r="EH206" s="2"/>
      <c r="EI206" s="2"/>
      <c r="ES206" s="72">
        <f>SUM(CT99:DH205)</f>
        <v>7050.859999999999</v>
      </c>
      <c r="ET206" s="2"/>
      <c r="EU206" s="2"/>
      <c r="EV206" s="2"/>
      <c r="EW206" s="2"/>
    </row>
    <row r="207" spans="1:139" s="22" customFormat="1" ht="15.75">
      <c r="A207" s="31"/>
      <c r="B207" s="128" t="s">
        <v>5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9"/>
      <c r="Y207" s="169" t="s">
        <v>12</v>
      </c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1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19"/>
      <c r="EE207" s="19"/>
      <c r="EF207" s="19"/>
      <c r="EG207" s="19"/>
      <c r="EH207" s="19"/>
      <c r="EI207" s="19"/>
    </row>
    <row r="208" spans="1:139" s="22" customFormat="1" ht="9" customHeight="1">
      <c r="A208" s="19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19"/>
      <c r="EE208" s="19"/>
      <c r="EF208" s="19"/>
      <c r="EG208" s="19"/>
      <c r="EH208" s="19"/>
      <c r="EI208" s="19"/>
    </row>
    <row r="209" spans="1:139" s="22" customFormat="1" ht="15.75">
      <c r="A209" s="224" t="s">
        <v>36</v>
      </c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4"/>
      <c r="AY209" s="224"/>
      <c r="AZ209" s="224"/>
      <c r="BA209" s="224"/>
      <c r="BB209" s="224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4"/>
      <c r="CD209" s="224"/>
      <c r="CE209" s="224"/>
      <c r="CF209" s="224"/>
      <c r="CG209" s="224"/>
      <c r="CH209" s="224"/>
      <c r="CI209" s="224"/>
      <c r="CJ209" s="224"/>
      <c r="CK209" s="224"/>
      <c r="CL209" s="224"/>
      <c r="CM209" s="224"/>
      <c r="CN209" s="224"/>
      <c r="CO209" s="224"/>
      <c r="CP209" s="224"/>
      <c r="CQ209" s="224"/>
      <c r="CR209" s="224"/>
      <c r="CS209" s="224"/>
      <c r="CT209" s="224"/>
      <c r="CU209" s="224"/>
      <c r="CV209" s="224"/>
      <c r="CW209" s="224"/>
      <c r="CX209" s="224"/>
      <c r="CY209" s="224"/>
      <c r="CZ209" s="224"/>
      <c r="DA209" s="224"/>
      <c r="DB209" s="224"/>
      <c r="DC209" s="224"/>
      <c r="DD209" s="224"/>
      <c r="DE209" s="224"/>
      <c r="DF209" s="224"/>
      <c r="DG209" s="224"/>
      <c r="DH209" s="224"/>
      <c r="DI209" s="224"/>
      <c r="DJ209" s="224"/>
      <c r="DK209" s="224"/>
      <c r="DL209" s="224"/>
      <c r="DM209" s="224"/>
      <c r="DN209" s="224"/>
      <c r="DO209" s="224"/>
      <c r="DP209" s="224"/>
      <c r="DQ209" s="224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19"/>
      <c r="EE209" s="19"/>
      <c r="EF209" s="19"/>
      <c r="EG209" s="19"/>
      <c r="EH209" s="19"/>
      <c r="EI209" s="19"/>
    </row>
    <row r="210" spans="1:139" s="22" customFormat="1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20"/>
      <c r="EE210" s="20"/>
      <c r="EF210" s="20"/>
      <c r="EG210" s="20"/>
      <c r="EH210" s="20"/>
      <c r="EI210" s="20"/>
    </row>
    <row r="211" spans="1:139" s="22" customFormat="1" ht="12.75" customHeight="1">
      <c r="A211" s="146" t="s">
        <v>18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 t="s">
        <v>30</v>
      </c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53" t="s">
        <v>34</v>
      </c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5"/>
      <c r="BS211" s="146" t="s">
        <v>19</v>
      </c>
      <c r="BT211" s="146"/>
      <c r="BU211" s="146"/>
      <c r="BV211" s="146"/>
      <c r="BW211" s="146"/>
      <c r="BX211" s="146"/>
      <c r="BY211" s="146"/>
      <c r="BZ211" s="146"/>
      <c r="CA211" s="146"/>
      <c r="CB211" s="146"/>
      <c r="CC211" s="146"/>
      <c r="CD211" s="146"/>
      <c r="CE211" s="146" t="s">
        <v>35</v>
      </c>
      <c r="CF211" s="146"/>
      <c r="CG211" s="146"/>
      <c r="CH211" s="146"/>
      <c r="CI211" s="146"/>
      <c r="CJ211" s="146"/>
      <c r="CK211" s="146"/>
      <c r="CL211" s="146"/>
      <c r="CM211" s="146"/>
      <c r="CN211" s="146"/>
      <c r="CO211" s="146"/>
      <c r="CP211" s="146"/>
      <c r="CQ211" s="146"/>
      <c r="CR211" s="146"/>
      <c r="CS211" s="146"/>
      <c r="CT211" s="153" t="s">
        <v>23</v>
      </c>
      <c r="CU211" s="280"/>
      <c r="CV211" s="280"/>
      <c r="CW211" s="280"/>
      <c r="CX211" s="280"/>
      <c r="CY211" s="280"/>
      <c r="CZ211" s="280"/>
      <c r="DA211" s="280"/>
      <c r="DB211" s="280"/>
      <c r="DC211" s="280"/>
      <c r="DD211" s="280"/>
      <c r="DE211" s="280"/>
      <c r="DF211" s="280"/>
      <c r="DG211" s="280"/>
      <c r="DH211" s="280"/>
      <c r="DI211" s="280"/>
      <c r="DJ211" s="280"/>
      <c r="DK211" s="280"/>
      <c r="DL211" s="280"/>
      <c r="DM211" s="280"/>
      <c r="DN211" s="280"/>
      <c r="DO211" s="280"/>
      <c r="DP211" s="280"/>
      <c r="DQ211" s="281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20"/>
      <c r="EE211" s="20"/>
      <c r="EF211" s="20"/>
      <c r="EG211" s="20"/>
      <c r="EH211" s="20"/>
      <c r="EI211" s="20"/>
    </row>
    <row r="212" spans="1:139" s="22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56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8"/>
      <c r="BS212" s="146"/>
      <c r="BT212" s="146"/>
      <c r="BU212" s="146"/>
      <c r="BV212" s="146"/>
      <c r="BW212" s="146"/>
      <c r="BX212" s="146"/>
      <c r="BY212" s="146"/>
      <c r="BZ212" s="146"/>
      <c r="CA212" s="146"/>
      <c r="CB212" s="146"/>
      <c r="CC212" s="146"/>
      <c r="CD212" s="146"/>
      <c r="CE212" s="146"/>
      <c r="CF212" s="146"/>
      <c r="CG212" s="146"/>
      <c r="CH212" s="146"/>
      <c r="CI212" s="146"/>
      <c r="CJ212" s="146"/>
      <c r="CK212" s="146"/>
      <c r="CL212" s="146"/>
      <c r="CM212" s="146"/>
      <c r="CN212" s="146"/>
      <c r="CO212" s="146"/>
      <c r="CP212" s="146"/>
      <c r="CQ212" s="146"/>
      <c r="CR212" s="146"/>
      <c r="CS212" s="146"/>
      <c r="CT212" s="282"/>
      <c r="CU212" s="283"/>
      <c r="CV212" s="283"/>
      <c r="CW212" s="283"/>
      <c r="CX212" s="283"/>
      <c r="CY212" s="283"/>
      <c r="CZ212" s="283"/>
      <c r="DA212" s="283"/>
      <c r="DB212" s="283"/>
      <c r="DC212" s="283"/>
      <c r="DD212" s="283"/>
      <c r="DE212" s="283"/>
      <c r="DF212" s="283"/>
      <c r="DG212" s="283"/>
      <c r="DH212" s="283"/>
      <c r="DI212" s="283"/>
      <c r="DJ212" s="283"/>
      <c r="DK212" s="283"/>
      <c r="DL212" s="283"/>
      <c r="DM212" s="283"/>
      <c r="DN212" s="283"/>
      <c r="DO212" s="283"/>
      <c r="DP212" s="283"/>
      <c r="DQ212" s="284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20"/>
      <c r="EE212" s="20"/>
      <c r="EF212" s="20"/>
      <c r="EG212" s="20"/>
      <c r="EH212" s="20"/>
      <c r="EI212" s="20"/>
    </row>
    <row r="213" spans="1:139" s="22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59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1"/>
      <c r="BS213" s="146"/>
      <c r="BT213" s="146"/>
      <c r="BU213" s="146"/>
      <c r="BV213" s="146"/>
      <c r="BW213" s="146"/>
      <c r="BX213" s="146"/>
      <c r="BY213" s="146"/>
      <c r="BZ213" s="146"/>
      <c r="CA213" s="146"/>
      <c r="CB213" s="146"/>
      <c r="CC213" s="146"/>
      <c r="CD213" s="146"/>
      <c r="CE213" s="146"/>
      <c r="CF213" s="146"/>
      <c r="CG213" s="146"/>
      <c r="CH213" s="146"/>
      <c r="CI213" s="146"/>
      <c r="CJ213" s="146"/>
      <c r="CK213" s="146"/>
      <c r="CL213" s="146"/>
      <c r="CM213" s="146"/>
      <c r="CN213" s="146"/>
      <c r="CO213" s="146"/>
      <c r="CP213" s="146"/>
      <c r="CQ213" s="146"/>
      <c r="CR213" s="146"/>
      <c r="CS213" s="146"/>
      <c r="CT213" s="285"/>
      <c r="CU213" s="286"/>
      <c r="CV213" s="286"/>
      <c r="CW213" s="286"/>
      <c r="CX213" s="286"/>
      <c r="CY213" s="286"/>
      <c r="CZ213" s="286"/>
      <c r="DA213" s="286"/>
      <c r="DB213" s="286"/>
      <c r="DC213" s="286"/>
      <c r="DD213" s="286"/>
      <c r="DE213" s="286"/>
      <c r="DF213" s="286"/>
      <c r="DG213" s="286"/>
      <c r="DH213" s="286"/>
      <c r="DI213" s="286"/>
      <c r="DJ213" s="286"/>
      <c r="DK213" s="286"/>
      <c r="DL213" s="286"/>
      <c r="DM213" s="286"/>
      <c r="DN213" s="286"/>
      <c r="DO213" s="286"/>
      <c r="DP213" s="286"/>
      <c r="DQ213" s="287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20"/>
      <c r="EE213" s="20"/>
      <c r="EF213" s="20"/>
      <c r="EG213" s="20"/>
      <c r="EH213" s="20"/>
      <c r="EI213" s="20"/>
    </row>
    <row r="214" spans="1:139" s="22" customFormat="1" ht="12.75">
      <c r="A214" s="132">
        <v>1</v>
      </c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>
        <v>2</v>
      </c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>
        <v>3</v>
      </c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>
        <v>4</v>
      </c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>
        <v>5</v>
      </c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218">
        <v>6</v>
      </c>
      <c r="CU214" s="219"/>
      <c r="CV214" s="219"/>
      <c r="CW214" s="219"/>
      <c r="CX214" s="219"/>
      <c r="CY214" s="219"/>
      <c r="CZ214" s="219"/>
      <c r="DA214" s="219"/>
      <c r="DB214" s="219"/>
      <c r="DC214" s="219"/>
      <c r="DD214" s="219"/>
      <c r="DE214" s="219"/>
      <c r="DF214" s="219"/>
      <c r="DG214" s="219"/>
      <c r="DH214" s="219"/>
      <c r="DI214" s="219"/>
      <c r="DJ214" s="219"/>
      <c r="DK214" s="219"/>
      <c r="DL214" s="219"/>
      <c r="DM214" s="219"/>
      <c r="DN214" s="219"/>
      <c r="DO214" s="219"/>
      <c r="DP214" s="219"/>
      <c r="DQ214" s="220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20"/>
      <c r="EE214" s="20"/>
      <c r="EF214" s="20"/>
      <c r="EG214" s="20"/>
      <c r="EH214" s="20"/>
      <c r="EI214" s="20"/>
    </row>
    <row r="215" spans="1:138" s="22" customFormat="1" ht="30" customHeight="1">
      <c r="A215" s="225" t="s">
        <v>333</v>
      </c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7"/>
      <c r="Y215" s="130" t="s">
        <v>295</v>
      </c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208" t="s">
        <v>537</v>
      </c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  <c r="AW215" s="209"/>
      <c r="AX215" s="209"/>
      <c r="AY215" s="209"/>
      <c r="AZ215" s="209"/>
      <c r="BA215" s="209"/>
      <c r="BB215" s="209"/>
      <c r="BC215" s="209"/>
      <c r="BD215" s="209"/>
      <c r="BE215" s="209"/>
      <c r="BF215" s="209"/>
      <c r="BG215" s="209"/>
      <c r="BH215" s="209"/>
      <c r="BI215" s="209"/>
      <c r="BJ215" s="209"/>
      <c r="BK215" s="209"/>
      <c r="BL215" s="209"/>
      <c r="BM215" s="209"/>
      <c r="BN215" s="209"/>
      <c r="BO215" s="209"/>
      <c r="BP215" s="209"/>
      <c r="BQ215" s="209"/>
      <c r="BR215" s="210"/>
      <c r="BS215" s="211">
        <v>0.4</v>
      </c>
      <c r="BT215" s="212"/>
      <c r="BU215" s="212"/>
      <c r="BV215" s="212"/>
      <c r="BW215" s="212"/>
      <c r="BX215" s="212"/>
      <c r="BY215" s="212"/>
      <c r="BZ215" s="212"/>
      <c r="CA215" s="212"/>
      <c r="CB215" s="212"/>
      <c r="CC215" s="212"/>
      <c r="CD215" s="213"/>
      <c r="CE215" s="127">
        <v>10</v>
      </c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221" t="s">
        <v>418</v>
      </c>
      <c r="CU215" s="222"/>
      <c r="CV215" s="222"/>
      <c r="CW215" s="222"/>
      <c r="CX215" s="222"/>
      <c r="CY215" s="222"/>
      <c r="CZ215" s="222"/>
      <c r="DA215" s="222"/>
      <c r="DB215" s="222"/>
      <c r="DC215" s="222"/>
      <c r="DD215" s="222"/>
      <c r="DE215" s="222"/>
      <c r="DF215" s="222"/>
      <c r="DG215" s="222"/>
      <c r="DH215" s="222"/>
      <c r="DI215" s="222"/>
      <c r="DJ215" s="222"/>
      <c r="DK215" s="222"/>
      <c r="DL215" s="222"/>
      <c r="DM215" s="222"/>
      <c r="DN215" s="222"/>
      <c r="DO215" s="222"/>
      <c r="DP215" s="222"/>
      <c r="DQ215" s="223"/>
      <c r="DR215" s="2"/>
      <c r="DS215" s="2"/>
      <c r="DT215" s="2"/>
      <c r="ED215" s="2"/>
      <c r="EE215" s="2"/>
      <c r="EF215" s="2"/>
      <c r="EG215" s="2"/>
      <c r="EH215" s="2"/>
    </row>
    <row r="216" spans="1:138" s="22" customFormat="1" ht="36.75" customHeight="1">
      <c r="A216" s="225" t="s">
        <v>386</v>
      </c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7"/>
      <c r="Y216" s="130" t="s">
        <v>338</v>
      </c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290" t="s">
        <v>164</v>
      </c>
      <c r="AK216" s="290"/>
      <c r="AL216" s="290"/>
      <c r="AM216" s="290"/>
      <c r="AN216" s="290"/>
      <c r="AO216" s="290"/>
      <c r="AP216" s="290"/>
      <c r="AQ216" s="290"/>
      <c r="AR216" s="290"/>
      <c r="AS216" s="290"/>
      <c r="AT216" s="290"/>
      <c r="AU216" s="290"/>
      <c r="AV216" s="290"/>
      <c r="AW216" s="290"/>
      <c r="AX216" s="290"/>
      <c r="AY216" s="290"/>
      <c r="AZ216" s="290"/>
      <c r="BA216" s="290"/>
      <c r="BB216" s="290"/>
      <c r="BC216" s="290"/>
      <c r="BD216" s="290"/>
      <c r="BE216" s="290"/>
      <c r="BF216" s="290"/>
      <c r="BG216" s="290"/>
      <c r="BH216" s="290"/>
      <c r="BI216" s="290"/>
      <c r="BJ216" s="290"/>
      <c r="BK216" s="290"/>
      <c r="BL216" s="290"/>
      <c r="BM216" s="290"/>
      <c r="BN216" s="290"/>
      <c r="BO216" s="290"/>
      <c r="BP216" s="290"/>
      <c r="BQ216" s="290"/>
      <c r="BR216" s="290"/>
      <c r="BS216" s="211">
        <v>0.4</v>
      </c>
      <c r="BT216" s="212"/>
      <c r="BU216" s="212"/>
      <c r="BV216" s="212"/>
      <c r="BW216" s="212"/>
      <c r="BX216" s="212"/>
      <c r="BY216" s="212"/>
      <c r="BZ216" s="212"/>
      <c r="CA216" s="212"/>
      <c r="CB216" s="212"/>
      <c r="CC216" s="212"/>
      <c r="CD216" s="213"/>
      <c r="CE216" s="127">
        <v>60</v>
      </c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221" t="s">
        <v>422</v>
      </c>
      <c r="CU216" s="222"/>
      <c r="CV216" s="222"/>
      <c r="CW216" s="222"/>
      <c r="CX216" s="222"/>
      <c r="CY216" s="222"/>
      <c r="CZ216" s="222"/>
      <c r="DA216" s="222"/>
      <c r="DB216" s="222"/>
      <c r="DC216" s="222"/>
      <c r="DD216" s="222"/>
      <c r="DE216" s="222"/>
      <c r="DF216" s="222"/>
      <c r="DG216" s="222"/>
      <c r="DH216" s="222"/>
      <c r="DI216" s="222"/>
      <c r="DJ216" s="222"/>
      <c r="DK216" s="222"/>
      <c r="DL216" s="222"/>
      <c r="DM216" s="222"/>
      <c r="DN216" s="222"/>
      <c r="DO216" s="222"/>
      <c r="DP216" s="222"/>
      <c r="DQ216" s="223"/>
      <c r="DR216" s="2"/>
      <c r="DS216" s="2"/>
      <c r="DT216" s="2"/>
      <c r="ED216" s="2"/>
      <c r="EE216" s="2"/>
      <c r="EF216" s="2"/>
      <c r="EG216" s="2"/>
      <c r="EH216" s="2"/>
    </row>
    <row r="217" spans="1:138" s="22" customFormat="1" ht="37.5" customHeight="1">
      <c r="A217" s="225" t="s">
        <v>386</v>
      </c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7"/>
      <c r="Y217" s="130" t="s">
        <v>338</v>
      </c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290" t="s">
        <v>164</v>
      </c>
      <c r="AK217" s="290"/>
      <c r="AL217" s="290"/>
      <c r="AM217" s="290"/>
      <c r="AN217" s="290"/>
      <c r="AO217" s="290"/>
      <c r="AP217" s="290"/>
      <c r="AQ217" s="290"/>
      <c r="AR217" s="290"/>
      <c r="AS217" s="290"/>
      <c r="AT217" s="290"/>
      <c r="AU217" s="290"/>
      <c r="AV217" s="290"/>
      <c r="AW217" s="290"/>
      <c r="AX217" s="290"/>
      <c r="AY217" s="290"/>
      <c r="AZ217" s="290"/>
      <c r="BA217" s="290"/>
      <c r="BB217" s="290"/>
      <c r="BC217" s="290"/>
      <c r="BD217" s="290"/>
      <c r="BE217" s="290"/>
      <c r="BF217" s="290"/>
      <c r="BG217" s="290"/>
      <c r="BH217" s="290"/>
      <c r="BI217" s="290"/>
      <c r="BJ217" s="290"/>
      <c r="BK217" s="290"/>
      <c r="BL217" s="290"/>
      <c r="BM217" s="290"/>
      <c r="BN217" s="290"/>
      <c r="BO217" s="290"/>
      <c r="BP217" s="290"/>
      <c r="BQ217" s="290"/>
      <c r="BR217" s="290"/>
      <c r="BS217" s="211">
        <v>0.4</v>
      </c>
      <c r="BT217" s="212"/>
      <c r="BU217" s="212"/>
      <c r="BV217" s="212"/>
      <c r="BW217" s="212"/>
      <c r="BX217" s="212"/>
      <c r="BY217" s="212"/>
      <c r="BZ217" s="212"/>
      <c r="CA217" s="212"/>
      <c r="CB217" s="212"/>
      <c r="CC217" s="212"/>
      <c r="CD217" s="213"/>
      <c r="CE217" s="127">
        <v>30</v>
      </c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221" t="s">
        <v>423</v>
      </c>
      <c r="CU217" s="222"/>
      <c r="CV217" s="222"/>
      <c r="CW217" s="222"/>
      <c r="CX217" s="222"/>
      <c r="CY217" s="222"/>
      <c r="CZ217" s="222"/>
      <c r="DA217" s="222"/>
      <c r="DB217" s="222"/>
      <c r="DC217" s="222"/>
      <c r="DD217" s="222"/>
      <c r="DE217" s="222"/>
      <c r="DF217" s="222"/>
      <c r="DG217" s="222"/>
      <c r="DH217" s="222"/>
      <c r="DI217" s="222"/>
      <c r="DJ217" s="222"/>
      <c r="DK217" s="222"/>
      <c r="DL217" s="222"/>
      <c r="DM217" s="222"/>
      <c r="DN217" s="222"/>
      <c r="DO217" s="222"/>
      <c r="DP217" s="222"/>
      <c r="DQ217" s="223"/>
      <c r="DR217" s="2"/>
      <c r="DS217" s="2"/>
      <c r="DT217" s="2"/>
      <c r="ED217" s="2"/>
      <c r="EE217" s="2"/>
      <c r="EF217" s="2"/>
      <c r="EG217" s="2"/>
      <c r="EH217" s="2"/>
    </row>
    <row r="218" spans="1:138" s="22" customFormat="1" ht="27.75" customHeight="1">
      <c r="A218" s="225" t="s">
        <v>387</v>
      </c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7"/>
      <c r="Y218" s="130" t="s">
        <v>344</v>
      </c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208" t="s">
        <v>537</v>
      </c>
      <c r="AK218" s="209"/>
      <c r="AL218" s="209"/>
      <c r="AM218" s="209"/>
      <c r="AN218" s="209"/>
      <c r="AO218" s="209"/>
      <c r="AP218" s="209"/>
      <c r="AQ218" s="209"/>
      <c r="AR218" s="209"/>
      <c r="AS218" s="209"/>
      <c r="AT218" s="209"/>
      <c r="AU218" s="209"/>
      <c r="AV218" s="209"/>
      <c r="AW218" s="209"/>
      <c r="AX218" s="209"/>
      <c r="AY218" s="209"/>
      <c r="AZ218" s="209"/>
      <c r="BA218" s="209"/>
      <c r="BB218" s="209"/>
      <c r="BC218" s="209"/>
      <c r="BD218" s="209"/>
      <c r="BE218" s="209"/>
      <c r="BF218" s="209"/>
      <c r="BG218" s="209"/>
      <c r="BH218" s="209"/>
      <c r="BI218" s="209"/>
      <c r="BJ218" s="209"/>
      <c r="BK218" s="209"/>
      <c r="BL218" s="209"/>
      <c r="BM218" s="209"/>
      <c r="BN218" s="209"/>
      <c r="BO218" s="209"/>
      <c r="BP218" s="209"/>
      <c r="BQ218" s="209"/>
      <c r="BR218" s="210"/>
      <c r="BS218" s="211">
        <v>0.4</v>
      </c>
      <c r="BT218" s="212"/>
      <c r="BU218" s="212"/>
      <c r="BV218" s="212"/>
      <c r="BW218" s="212"/>
      <c r="BX218" s="212"/>
      <c r="BY218" s="212"/>
      <c r="BZ218" s="212"/>
      <c r="CA218" s="212"/>
      <c r="CB218" s="212"/>
      <c r="CC218" s="212"/>
      <c r="CD218" s="213"/>
      <c r="CE218" s="127">
        <v>100</v>
      </c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221" t="s">
        <v>435</v>
      </c>
      <c r="CU218" s="222"/>
      <c r="CV218" s="222"/>
      <c r="CW218" s="222"/>
      <c r="CX218" s="222"/>
      <c r="CY218" s="222"/>
      <c r="CZ218" s="222"/>
      <c r="DA218" s="222"/>
      <c r="DB218" s="222"/>
      <c r="DC218" s="222"/>
      <c r="DD218" s="222"/>
      <c r="DE218" s="222"/>
      <c r="DF218" s="222"/>
      <c r="DG218" s="222"/>
      <c r="DH218" s="222"/>
      <c r="DI218" s="222"/>
      <c r="DJ218" s="222"/>
      <c r="DK218" s="222"/>
      <c r="DL218" s="222"/>
      <c r="DM218" s="222"/>
      <c r="DN218" s="222"/>
      <c r="DO218" s="222"/>
      <c r="DP218" s="222"/>
      <c r="DQ218" s="223"/>
      <c r="DR218" s="2"/>
      <c r="DS218" s="2"/>
      <c r="DT218" s="2"/>
      <c r="ED218" s="2"/>
      <c r="EE218" s="2"/>
      <c r="EF218" s="2"/>
      <c r="EG218" s="2"/>
      <c r="EH218" s="2"/>
    </row>
    <row r="219" spans="1:138" s="22" customFormat="1" ht="27.75" customHeight="1">
      <c r="A219" s="225" t="s">
        <v>156</v>
      </c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7"/>
      <c r="Y219" s="130" t="s">
        <v>346</v>
      </c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208" t="s">
        <v>537</v>
      </c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09"/>
      <c r="BQ219" s="209"/>
      <c r="BR219" s="210"/>
      <c r="BS219" s="211">
        <v>0.4</v>
      </c>
      <c r="BT219" s="212"/>
      <c r="BU219" s="212"/>
      <c r="BV219" s="212"/>
      <c r="BW219" s="212"/>
      <c r="BX219" s="212"/>
      <c r="BY219" s="212"/>
      <c r="BZ219" s="212"/>
      <c r="CA219" s="212"/>
      <c r="CB219" s="212"/>
      <c r="CC219" s="212"/>
      <c r="CD219" s="213"/>
      <c r="CE219" s="127">
        <v>250</v>
      </c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221" t="s">
        <v>440</v>
      </c>
      <c r="CU219" s="222"/>
      <c r="CV219" s="222"/>
      <c r="CW219" s="222"/>
      <c r="CX219" s="222"/>
      <c r="CY219" s="222"/>
      <c r="CZ219" s="222"/>
      <c r="DA219" s="222"/>
      <c r="DB219" s="222"/>
      <c r="DC219" s="222"/>
      <c r="DD219" s="222"/>
      <c r="DE219" s="222"/>
      <c r="DF219" s="222"/>
      <c r="DG219" s="222"/>
      <c r="DH219" s="222"/>
      <c r="DI219" s="222"/>
      <c r="DJ219" s="222"/>
      <c r="DK219" s="222"/>
      <c r="DL219" s="222"/>
      <c r="DM219" s="222"/>
      <c r="DN219" s="222"/>
      <c r="DO219" s="222"/>
      <c r="DP219" s="222"/>
      <c r="DQ219" s="223"/>
      <c r="DR219" s="2"/>
      <c r="DS219" s="2"/>
      <c r="DT219" s="2"/>
      <c r="ED219" s="2"/>
      <c r="EE219" s="2"/>
      <c r="EF219" s="2"/>
      <c r="EG219" s="2"/>
      <c r="EH219" s="2"/>
    </row>
    <row r="220" spans="1:138" s="22" customFormat="1" ht="42.75" customHeight="1">
      <c r="A220" s="225" t="s">
        <v>199</v>
      </c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7"/>
      <c r="Y220" s="130" t="s">
        <v>352</v>
      </c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290" t="s">
        <v>164</v>
      </c>
      <c r="AK220" s="290"/>
      <c r="AL220" s="290"/>
      <c r="AM220" s="290"/>
      <c r="AN220" s="290"/>
      <c r="AO220" s="290"/>
      <c r="AP220" s="290"/>
      <c r="AQ220" s="290"/>
      <c r="AR220" s="290"/>
      <c r="AS220" s="290"/>
      <c r="AT220" s="290"/>
      <c r="AU220" s="290"/>
      <c r="AV220" s="290"/>
      <c r="AW220" s="290"/>
      <c r="AX220" s="290"/>
      <c r="AY220" s="290"/>
      <c r="AZ220" s="290"/>
      <c r="BA220" s="290"/>
      <c r="BB220" s="290"/>
      <c r="BC220" s="290"/>
      <c r="BD220" s="290"/>
      <c r="BE220" s="290"/>
      <c r="BF220" s="290"/>
      <c r="BG220" s="290"/>
      <c r="BH220" s="290"/>
      <c r="BI220" s="290"/>
      <c r="BJ220" s="290"/>
      <c r="BK220" s="290"/>
      <c r="BL220" s="290"/>
      <c r="BM220" s="290"/>
      <c r="BN220" s="290"/>
      <c r="BO220" s="290"/>
      <c r="BP220" s="290"/>
      <c r="BQ220" s="290"/>
      <c r="BR220" s="290"/>
      <c r="BS220" s="211">
        <v>0.4</v>
      </c>
      <c r="BT220" s="212"/>
      <c r="BU220" s="212"/>
      <c r="BV220" s="212"/>
      <c r="BW220" s="212"/>
      <c r="BX220" s="212"/>
      <c r="BY220" s="212"/>
      <c r="BZ220" s="212"/>
      <c r="CA220" s="212"/>
      <c r="CB220" s="212"/>
      <c r="CC220" s="212"/>
      <c r="CD220" s="213"/>
      <c r="CE220" s="127">
        <v>10</v>
      </c>
      <c r="CF220" s="127"/>
      <c r="CG220" s="127"/>
      <c r="CH220" s="127"/>
      <c r="CI220" s="127"/>
      <c r="CJ220" s="127"/>
      <c r="CK220" s="127"/>
      <c r="CL220" s="127"/>
      <c r="CM220" s="127"/>
      <c r="CN220" s="127"/>
      <c r="CO220" s="127"/>
      <c r="CP220" s="127"/>
      <c r="CQ220" s="127"/>
      <c r="CR220" s="127"/>
      <c r="CS220" s="127"/>
      <c r="CT220" s="228" t="s">
        <v>540</v>
      </c>
      <c r="CU220" s="229"/>
      <c r="CV220" s="229"/>
      <c r="CW220" s="229"/>
      <c r="CX220" s="229"/>
      <c r="CY220" s="229"/>
      <c r="CZ220" s="229"/>
      <c r="DA220" s="229"/>
      <c r="DB220" s="229"/>
      <c r="DC220" s="229"/>
      <c r="DD220" s="229"/>
      <c r="DE220" s="229"/>
      <c r="DF220" s="229"/>
      <c r="DG220" s="229"/>
      <c r="DH220" s="229"/>
      <c r="DI220" s="229"/>
      <c r="DJ220" s="229"/>
      <c r="DK220" s="229"/>
      <c r="DL220" s="229"/>
      <c r="DM220" s="229"/>
      <c r="DN220" s="229"/>
      <c r="DO220" s="229"/>
      <c r="DP220" s="229"/>
      <c r="DQ220" s="230"/>
      <c r="DR220" s="2"/>
      <c r="DS220" s="2"/>
      <c r="DT220" s="2"/>
      <c r="ED220" s="2"/>
      <c r="EE220" s="2"/>
      <c r="EF220" s="2"/>
      <c r="EG220" s="2"/>
      <c r="EH220" s="2"/>
    </row>
    <row r="221" spans="1:138" s="22" customFormat="1" ht="36.75" customHeight="1">
      <c r="A221" s="225" t="s">
        <v>395</v>
      </c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7"/>
      <c r="Y221" s="130" t="s">
        <v>185</v>
      </c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291" t="s">
        <v>163</v>
      </c>
      <c r="AK221" s="292"/>
      <c r="AL221" s="292"/>
      <c r="AM221" s="292"/>
      <c r="AN221" s="292"/>
      <c r="AO221" s="292"/>
      <c r="AP221" s="292"/>
      <c r="AQ221" s="292"/>
      <c r="AR221" s="292"/>
      <c r="AS221" s="292"/>
      <c r="AT221" s="292"/>
      <c r="AU221" s="292"/>
      <c r="AV221" s="292"/>
      <c r="AW221" s="292"/>
      <c r="AX221" s="292"/>
      <c r="AY221" s="292"/>
      <c r="AZ221" s="292"/>
      <c r="BA221" s="292"/>
      <c r="BB221" s="292"/>
      <c r="BC221" s="292"/>
      <c r="BD221" s="292"/>
      <c r="BE221" s="292"/>
      <c r="BF221" s="292"/>
      <c r="BG221" s="292"/>
      <c r="BH221" s="292"/>
      <c r="BI221" s="292"/>
      <c r="BJ221" s="292"/>
      <c r="BK221" s="292"/>
      <c r="BL221" s="292"/>
      <c r="BM221" s="292"/>
      <c r="BN221" s="292"/>
      <c r="BO221" s="292"/>
      <c r="BP221" s="292"/>
      <c r="BQ221" s="292"/>
      <c r="BR221" s="293"/>
      <c r="BS221" s="211">
        <v>0.4</v>
      </c>
      <c r="BT221" s="212"/>
      <c r="BU221" s="212"/>
      <c r="BV221" s="212"/>
      <c r="BW221" s="212"/>
      <c r="BX221" s="212"/>
      <c r="BY221" s="212"/>
      <c r="BZ221" s="212"/>
      <c r="CA221" s="212"/>
      <c r="CB221" s="212"/>
      <c r="CC221" s="212"/>
      <c r="CD221" s="213"/>
      <c r="CE221" s="127">
        <v>38</v>
      </c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221" t="s">
        <v>542</v>
      </c>
      <c r="CU221" s="222"/>
      <c r="CV221" s="222"/>
      <c r="CW221" s="222"/>
      <c r="CX221" s="222"/>
      <c r="CY221" s="222"/>
      <c r="CZ221" s="222"/>
      <c r="DA221" s="222"/>
      <c r="DB221" s="222"/>
      <c r="DC221" s="222"/>
      <c r="DD221" s="222"/>
      <c r="DE221" s="222"/>
      <c r="DF221" s="222"/>
      <c r="DG221" s="222"/>
      <c r="DH221" s="222"/>
      <c r="DI221" s="222"/>
      <c r="DJ221" s="222"/>
      <c r="DK221" s="222"/>
      <c r="DL221" s="222"/>
      <c r="DM221" s="222"/>
      <c r="DN221" s="222"/>
      <c r="DO221" s="222"/>
      <c r="DP221" s="222"/>
      <c r="DQ221" s="223"/>
      <c r="DR221" s="2"/>
      <c r="DS221" s="2"/>
      <c r="DT221" s="2"/>
      <c r="ED221" s="2"/>
      <c r="EE221" s="2"/>
      <c r="EF221" s="2"/>
      <c r="EG221" s="2"/>
      <c r="EH221" s="2"/>
    </row>
    <row r="222" spans="1:138" s="22" customFormat="1" ht="36.75" customHeight="1">
      <c r="A222" s="225" t="s">
        <v>395</v>
      </c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7"/>
      <c r="Y222" s="130" t="s">
        <v>185</v>
      </c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291" t="s">
        <v>163</v>
      </c>
      <c r="AK222" s="292"/>
      <c r="AL222" s="292"/>
      <c r="AM222" s="292"/>
      <c r="AN222" s="292"/>
      <c r="AO222" s="292"/>
      <c r="AP222" s="292"/>
      <c r="AQ222" s="292"/>
      <c r="AR222" s="292"/>
      <c r="AS222" s="292"/>
      <c r="AT222" s="292"/>
      <c r="AU222" s="292"/>
      <c r="AV222" s="292"/>
      <c r="AW222" s="292"/>
      <c r="AX222" s="292"/>
      <c r="AY222" s="292"/>
      <c r="AZ222" s="292"/>
      <c r="BA222" s="292"/>
      <c r="BB222" s="292"/>
      <c r="BC222" s="292"/>
      <c r="BD222" s="292"/>
      <c r="BE222" s="292"/>
      <c r="BF222" s="292"/>
      <c r="BG222" s="292"/>
      <c r="BH222" s="292"/>
      <c r="BI222" s="292"/>
      <c r="BJ222" s="292"/>
      <c r="BK222" s="292"/>
      <c r="BL222" s="292"/>
      <c r="BM222" s="292"/>
      <c r="BN222" s="292"/>
      <c r="BO222" s="292"/>
      <c r="BP222" s="292"/>
      <c r="BQ222" s="292"/>
      <c r="BR222" s="293"/>
      <c r="BS222" s="211">
        <v>0.4</v>
      </c>
      <c r="BT222" s="212"/>
      <c r="BU222" s="212"/>
      <c r="BV222" s="212"/>
      <c r="BW222" s="212"/>
      <c r="BX222" s="212"/>
      <c r="BY222" s="212"/>
      <c r="BZ222" s="212"/>
      <c r="CA222" s="212"/>
      <c r="CB222" s="212"/>
      <c r="CC222" s="212"/>
      <c r="CD222" s="213"/>
      <c r="CE222" s="127">
        <v>45</v>
      </c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221" t="s">
        <v>541</v>
      </c>
      <c r="CU222" s="222"/>
      <c r="CV222" s="222"/>
      <c r="CW222" s="222"/>
      <c r="CX222" s="222"/>
      <c r="CY222" s="222"/>
      <c r="CZ222" s="222"/>
      <c r="DA222" s="222"/>
      <c r="DB222" s="222"/>
      <c r="DC222" s="222"/>
      <c r="DD222" s="222"/>
      <c r="DE222" s="222"/>
      <c r="DF222" s="222"/>
      <c r="DG222" s="222"/>
      <c r="DH222" s="222"/>
      <c r="DI222" s="222"/>
      <c r="DJ222" s="222"/>
      <c r="DK222" s="222"/>
      <c r="DL222" s="222"/>
      <c r="DM222" s="222"/>
      <c r="DN222" s="222"/>
      <c r="DO222" s="222"/>
      <c r="DP222" s="222"/>
      <c r="DQ222" s="223"/>
      <c r="DR222" s="2"/>
      <c r="DS222" s="2"/>
      <c r="DT222" s="2"/>
      <c r="ED222" s="2"/>
      <c r="EE222" s="2"/>
      <c r="EF222" s="2"/>
      <c r="EG222" s="2"/>
      <c r="EH222" s="2"/>
    </row>
    <row r="223" spans="1:138" s="22" customFormat="1" ht="41.25" customHeight="1">
      <c r="A223" s="225" t="s">
        <v>403</v>
      </c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7"/>
      <c r="Y223" s="130" t="s">
        <v>361</v>
      </c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290" t="s">
        <v>164</v>
      </c>
      <c r="AK223" s="290"/>
      <c r="AL223" s="290"/>
      <c r="AM223" s="290"/>
      <c r="AN223" s="290"/>
      <c r="AO223" s="290"/>
      <c r="AP223" s="290"/>
      <c r="AQ223" s="290"/>
      <c r="AR223" s="290"/>
      <c r="AS223" s="290"/>
      <c r="AT223" s="290"/>
      <c r="AU223" s="290"/>
      <c r="AV223" s="290"/>
      <c r="AW223" s="290"/>
      <c r="AX223" s="290"/>
      <c r="AY223" s="290"/>
      <c r="AZ223" s="290"/>
      <c r="BA223" s="290"/>
      <c r="BB223" s="290"/>
      <c r="BC223" s="290"/>
      <c r="BD223" s="290"/>
      <c r="BE223" s="290"/>
      <c r="BF223" s="290"/>
      <c r="BG223" s="290"/>
      <c r="BH223" s="290"/>
      <c r="BI223" s="290"/>
      <c r="BJ223" s="290"/>
      <c r="BK223" s="290"/>
      <c r="BL223" s="290"/>
      <c r="BM223" s="290"/>
      <c r="BN223" s="290"/>
      <c r="BO223" s="290"/>
      <c r="BP223" s="290"/>
      <c r="BQ223" s="290"/>
      <c r="BR223" s="290"/>
      <c r="BS223" s="232">
        <v>0.4</v>
      </c>
      <c r="BT223" s="233"/>
      <c r="BU223" s="233"/>
      <c r="BV223" s="233"/>
      <c r="BW223" s="233"/>
      <c r="BX223" s="233"/>
      <c r="BY223" s="233"/>
      <c r="BZ223" s="233"/>
      <c r="CA223" s="233"/>
      <c r="CB223" s="233"/>
      <c r="CC223" s="233"/>
      <c r="CD223" s="234"/>
      <c r="CE223" s="127">
        <v>4</v>
      </c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221" t="s">
        <v>567</v>
      </c>
      <c r="CU223" s="222"/>
      <c r="CV223" s="222"/>
      <c r="CW223" s="222"/>
      <c r="CX223" s="222"/>
      <c r="CY223" s="222"/>
      <c r="CZ223" s="222"/>
      <c r="DA223" s="222"/>
      <c r="DB223" s="222"/>
      <c r="DC223" s="222"/>
      <c r="DD223" s="222"/>
      <c r="DE223" s="222"/>
      <c r="DF223" s="222"/>
      <c r="DG223" s="222"/>
      <c r="DH223" s="222"/>
      <c r="DI223" s="222"/>
      <c r="DJ223" s="222"/>
      <c r="DK223" s="222"/>
      <c r="DL223" s="222"/>
      <c r="DM223" s="222"/>
      <c r="DN223" s="222"/>
      <c r="DO223" s="222"/>
      <c r="DP223" s="222"/>
      <c r="DQ223" s="223"/>
      <c r="DR223" s="2"/>
      <c r="DS223" s="2"/>
      <c r="DT223" s="2"/>
      <c r="ED223" s="2"/>
      <c r="EE223" s="2"/>
      <c r="EF223" s="2"/>
      <c r="EG223" s="2"/>
      <c r="EH223" s="2"/>
    </row>
    <row r="224" spans="1:138" s="22" customFormat="1" ht="31.5" customHeight="1">
      <c r="A224" s="206" t="s">
        <v>233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207"/>
      <c r="Y224" s="130" t="s">
        <v>365</v>
      </c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291" t="s">
        <v>163</v>
      </c>
      <c r="AK224" s="292"/>
      <c r="AL224" s="292"/>
      <c r="AM224" s="292"/>
      <c r="AN224" s="292"/>
      <c r="AO224" s="292"/>
      <c r="AP224" s="292"/>
      <c r="AQ224" s="292"/>
      <c r="AR224" s="292"/>
      <c r="AS224" s="292"/>
      <c r="AT224" s="292"/>
      <c r="AU224" s="292"/>
      <c r="AV224" s="292"/>
      <c r="AW224" s="292"/>
      <c r="AX224" s="292"/>
      <c r="AY224" s="292"/>
      <c r="AZ224" s="292"/>
      <c r="BA224" s="292"/>
      <c r="BB224" s="292"/>
      <c r="BC224" s="292"/>
      <c r="BD224" s="292"/>
      <c r="BE224" s="292"/>
      <c r="BF224" s="292"/>
      <c r="BG224" s="292"/>
      <c r="BH224" s="292"/>
      <c r="BI224" s="292"/>
      <c r="BJ224" s="292"/>
      <c r="BK224" s="292"/>
      <c r="BL224" s="292"/>
      <c r="BM224" s="292"/>
      <c r="BN224" s="292"/>
      <c r="BO224" s="292"/>
      <c r="BP224" s="292"/>
      <c r="BQ224" s="292"/>
      <c r="BR224" s="293"/>
      <c r="BS224" s="211">
        <v>0.4</v>
      </c>
      <c r="BT224" s="212"/>
      <c r="BU224" s="212"/>
      <c r="BV224" s="212"/>
      <c r="BW224" s="212"/>
      <c r="BX224" s="212"/>
      <c r="BY224" s="212"/>
      <c r="BZ224" s="212"/>
      <c r="CA224" s="212"/>
      <c r="CB224" s="212"/>
      <c r="CC224" s="212"/>
      <c r="CD224" s="213"/>
      <c r="CE224" s="127">
        <v>15</v>
      </c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221" t="s">
        <v>532</v>
      </c>
      <c r="CU224" s="222"/>
      <c r="CV224" s="222"/>
      <c r="CW224" s="222"/>
      <c r="CX224" s="222"/>
      <c r="CY224" s="222"/>
      <c r="CZ224" s="222"/>
      <c r="DA224" s="222"/>
      <c r="DB224" s="222"/>
      <c r="DC224" s="222"/>
      <c r="DD224" s="222"/>
      <c r="DE224" s="222"/>
      <c r="DF224" s="222"/>
      <c r="DG224" s="222"/>
      <c r="DH224" s="222"/>
      <c r="DI224" s="222"/>
      <c r="DJ224" s="222"/>
      <c r="DK224" s="222"/>
      <c r="DL224" s="222"/>
      <c r="DM224" s="222"/>
      <c r="DN224" s="222"/>
      <c r="DO224" s="222"/>
      <c r="DP224" s="222"/>
      <c r="DQ224" s="223"/>
      <c r="DR224" s="2"/>
      <c r="DS224" s="2"/>
      <c r="DT224" s="2"/>
      <c r="ED224" s="2"/>
      <c r="EE224" s="2"/>
      <c r="EF224" s="2"/>
      <c r="EG224" s="2"/>
      <c r="EH224" s="2"/>
    </row>
    <row r="225" spans="1:138" s="22" customFormat="1" ht="38.25" customHeight="1">
      <c r="A225" s="206" t="s">
        <v>230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207"/>
      <c r="Y225" s="130" t="s">
        <v>239</v>
      </c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290" t="s">
        <v>164</v>
      </c>
      <c r="AK225" s="290"/>
      <c r="AL225" s="290"/>
      <c r="AM225" s="290"/>
      <c r="AN225" s="290"/>
      <c r="AO225" s="290"/>
      <c r="AP225" s="290"/>
      <c r="AQ225" s="290"/>
      <c r="AR225" s="290"/>
      <c r="AS225" s="290"/>
      <c r="AT225" s="290"/>
      <c r="AU225" s="290"/>
      <c r="AV225" s="290"/>
      <c r="AW225" s="290"/>
      <c r="AX225" s="290"/>
      <c r="AY225" s="290"/>
      <c r="AZ225" s="290"/>
      <c r="BA225" s="290"/>
      <c r="BB225" s="290"/>
      <c r="BC225" s="290"/>
      <c r="BD225" s="290"/>
      <c r="BE225" s="290"/>
      <c r="BF225" s="290"/>
      <c r="BG225" s="290"/>
      <c r="BH225" s="290"/>
      <c r="BI225" s="290"/>
      <c r="BJ225" s="290"/>
      <c r="BK225" s="290"/>
      <c r="BL225" s="290"/>
      <c r="BM225" s="290"/>
      <c r="BN225" s="290"/>
      <c r="BO225" s="290"/>
      <c r="BP225" s="290"/>
      <c r="BQ225" s="290"/>
      <c r="BR225" s="290"/>
      <c r="BS225" s="211">
        <v>0.4</v>
      </c>
      <c r="BT225" s="212"/>
      <c r="BU225" s="212"/>
      <c r="BV225" s="212"/>
      <c r="BW225" s="212"/>
      <c r="BX225" s="212"/>
      <c r="BY225" s="212"/>
      <c r="BZ225" s="212"/>
      <c r="CA225" s="212"/>
      <c r="CB225" s="212"/>
      <c r="CC225" s="212"/>
      <c r="CD225" s="213"/>
      <c r="CE225" s="127">
        <v>12</v>
      </c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228" t="s">
        <v>543</v>
      </c>
      <c r="CU225" s="229"/>
      <c r="CV225" s="229"/>
      <c r="CW225" s="229"/>
      <c r="CX225" s="229"/>
      <c r="CY225" s="229"/>
      <c r="CZ225" s="229"/>
      <c r="DA225" s="229"/>
      <c r="DB225" s="229"/>
      <c r="DC225" s="229"/>
      <c r="DD225" s="229"/>
      <c r="DE225" s="229"/>
      <c r="DF225" s="229"/>
      <c r="DG225" s="229"/>
      <c r="DH225" s="229"/>
      <c r="DI225" s="229"/>
      <c r="DJ225" s="229"/>
      <c r="DK225" s="229"/>
      <c r="DL225" s="229"/>
      <c r="DM225" s="229"/>
      <c r="DN225" s="229"/>
      <c r="DO225" s="229"/>
      <c r="DP225" s="229"/>
      <c r="DQ225" s="230"/>
      <c r="DR225" s="2"/>
      <c r="DS225" s="2"/>
      <c r="DT225" s="2"/>
      <c r="ED225" s="2"/>
      <c r="EE225" s="2"/>
      <c r="EF225" s="2"/>
      <c r="EG225" s="2"/>
      <c r="EH225" s="2"/>
    </row>
    <row r="226" spans="1:138" s="22" customFormat="1" ht="39.75" customHeight="1">
      <c r="A226" s="206" t="s">
        <v>156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207"/>
      <c r="Y226" s="130" t="s">
        <v>370</v>
      </c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291" t="s">
        <v>163</v>
      </c>
      <c r="AK226" s="292"/>
      <c r="AL226" s="292"/>
      <c r="AM226" s="292"/>
      <c r="AN226" s="292"/>
      <c r="AO226" s="292"/>
      <c r="AP226" s="292"/>
      <c r="AQ226" s="292"/>
      <c r="AR226" s="292"/>
      <c r="AS226" s="292"/>
      <c r="AT226" s="292"/>
      <c r="AU226" s="292"/>
      <c r="AV226" s="292"/>
      <c r="AW226" s="292"/>
      <c r="AX226" s="292"/>
      <c r="AY226" s="292"/>
      <c r="AZ226" s="292"/>
      <c r="BA226" s="292"/>
      <c r="BB226" s="292"/>
      <c r="BC226" s="292"/>
      <c r="BD226" s="292"/>
      <c r="BE226" s="292"/>
      <c r="BF226" s="292"/>
      <c r="BG226" s="292"/>
      <c r="BH226" s="292"/>
      <c r="BI226" s="292"/>
      <c r="BJ226" s="292"/>
      <c r="BK226" s="292"/>
      <c r="BL226" s="292"/>
      <c r="BM226" s="292"/>
      <c r="BN226" s="292"/>
      <c r="BO226" s="292"/>
      <c r="BP226" s="292"/>
      <c r="BQ226" s="292"/>
      <c r="BR226" s="293"/>
      <c r="BS226" s="211">
        <v>0.4</v>
      </c>
      <c r="BT226" s="212"/>
      <c r="BU226" s="212"/>
      <c r="BV226" s="212"/>
      <c r="BW226" s="212"/>
      <c r="BX226" s="212"/>
      <c r="BY226" s="212"/>
      <c r="BZ226" s="212"/>
      <c r="CA226" s="212"/>
      <c r="CB226" s="212"/>
      <c r="CC226" s="212"/>
      <c r="CD226" s="213"/>
      <c r="CE226" s="127">
        <v>70</v>
      </c>
      <c r="CF226" s="127"/>
      <c r="CG226" s="127"/>
      <c r="CH226" s="127"/>
      <c r="CI226" s="127"/>
      <c r="CJ226" s="127"/>
      <c r="CK226" s="127"/>
      <c r="CL226" s="127"/>
      <c r="CM226" s="127"/>
      <c r="CN226" s="127"/>
      <c r="CO226" s="127"/>
      <c r="CP226" s="127"/>
      <c r="CQ226" s="127"/>
      <c r="CR226" s="127"/>
      <c r="CS226" s="127"/>
      <c r="CT226" s="228" t="s">
        <v>494</v>
      </c>
      <c r="CU226" s="229"/>
      <c r="CV226" s="229"/>
      <c r="CW226" s="229"/>
      <c r="CX226" s="229"/>
      <c r="CY226" s="229"/>
      <c r="CZ226" s="229"/>
      <c r="DA226" s="229"/>
      <c r="DB226" s="229"/>
      <c r="DC226" s="229"/>
      <c r="DD226" s="229"/>
      <c r="DE226" s="229"/>
      <c r="DF226" s="229"/>
      <c r="DG226" s="229"/>
      <c r="DH226" s="229"/>
      <c r="DI226" s="229"/>
      <c r="DJ226" s="229"/>
      <c r="DK226" s="229"/>
      <c r="DL226" s="229"/>
      <c r="DM226" s="229"/>
      <c r="DN226" s="229"/>
      <c r="DO226" s="229"/>
      <c r="DP226" s="229"/>
      <c r="DQ226" s="230"/>
      <c r="DR226" s="2"/>
      <c r="DS226" s="2"/>
      <c r="DT226" s="2"/>
      <c r="ED226" s="2"/>
      <c r="EE226" s="2"/>
      <c r="EF226" s="2"/>
      <c r="EG226" s="2"/>
      <c r="EH226" s="2"/>
    </row>
    <row r="227" spans="1:138" s="22" customFormat="1" ht="44.25" customHeight="1">
      <c r="A227" s="206" t="s">
        <v>408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207"/>
      <c r="Y227" s="130" t="s">
        <v>240</v>
      </c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208" t="s">
        <v>537</v>
      </c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  <c r="AW227" s="209"/>
      <c r="AX227" s="209"/>
      <c r="AY227" s="209"/>
      <c r="AZ227" s="209"/>
      <c r="BA227" s="209"/>
      <c r="BB227" s="209"/>
      <c r="BC227" s="209"/>
      <c r="BD227" s="209"/>
      <c r="BE227" s="209"/>
      <c r="BF227" s="209"/>
      <c r="BG227" s="209"/>
      <c r="BH227" s="209"/>
      <c r="BI227" s="209"/>
      <c r="BJ227" s="209"/>
      <c r="BK227" s="209"/>
      <c r="BL227" s="209"/>
      <c r="BM227" s="209"/>
      <c r="BN227" s="209"/>
      <c r="BO227" s="209"/>
      <c r="BP227" s="209"/>
      <c r="BQ227" s="209"/>
      <c r="BR227" s="210"/>
      <c r="BS227" s="211">
        <v>0.4</v>
      </c>
      <c r="BT227" s="212"/>
      <c r="BU227" s="212"/>
      <c r="BV227" s="212"/>
      <c r="BW227" s="212"/>
      <c r="BX227" s="212"/>
      <c r="BY227" s="212"/>
      <c r="BZ227" s="212"/>
      <c r="CA227" s="212"/>
      <c r="CB227" s="212"/>
      <c r="CC227" s="212"/>
      <c r="CD227" s="213"/>
      <c r="CE227" s="127">
        <v>15</v>
      </c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228" t="s">
        <v>495</v>
      </c>
      <c r="CU227" s="229"/>
      <c r="CV227" s="229"/>
      <c r="CW227" s="229"/>
      <c r="CX227" s="229"/>
      <c r="CY227" s="229"/>
      <c r="CZ227" s="229"/>
      <c r="DA227" s="229"/>
      <c r="DB227" s="229"/>
      <c r="DC227" s="229"/>
      <c r="DD227" s="229"/>
      <c r="DE227" s="229"/>
      <c r="DF227" s="229"/>
      <c r="DG227" s="229"/>
      <c r="DH227" s="229"/>
      <c r="DI227" s="229"/>
      <c r="DJ227" s="229"/>
      <c r="DK227" s="229"/>
      <c r="DL227" s="229"/>
      <c r="DM227" s="229"/>
      <c r="DN227" s="229"/>
      <c r="DO227" s="229"/>
      <c r="DP227" s="229"/>
      <c r="DQ227" s="230"/>
      <c r="DR227" s="2"/>
      <c r="DS227" s="2"/>
      <c r="DT227" s="2"/>
      <c r="ED227" s="2"/>
      <c r="EE227" s="2"/>
      <c r="EF227" s="2"/>
      <c r="EG227" s="2"/>
      <c r="EH227" s="2"/>
    </row>
    <row r="228" spans="1:138" s="22" customFormat="1" ht="40.5" customHeight="1">
      <c r="A228" s="206" t="s">
        <v>409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207"/>
      <c r="Y228" s="130" t="s">
        <v>203</v>
      </c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291" t="s">
        <v>163</v>
      </c>
      <c r="AK228" s="292"/>
      <c r="AL228" s="292"/>
      <c r="AM228" s="292"/>
      <c r="AN228" s="292"/>
      <c r="AO228" s="292"/>
      <c r="AP228" s="292"/>
      <c r="AQ228" s="292"/>
      <c r="AR228" s="292"/>
      <c r="AS228" s="292"/>
      <c r="AT228" s="292"/>
      <c r="AU228" s="292"/>
      <c r="AV228" s="292"/>
      <c r="AW228" s="292"/>
      <c r="AX228" s="292"/>
      <c r="AY228" s="292"/>
      <c r="AZ228" s="292"/>
      <c r="BA228" s="292"/>
      <c r="BB228" s="292"/>
      <c r="BC228" s="292"/>
      <c r="BD228" s="292"/>
      <c r="BE228" s="292"/>
      <c r="BF228" s="292"/>
      <c r="BG228" s="292"/>
      <c r="BH228" s="292"/>
      <c r="BI228" s="292"/>
      <c r="BJ228" s="292"/>
      <c r="BK228" s="292"/>
      <c r="BL228" s="292"/>
      <c r="BM228" s="292"/>
      <c r="BN228" s="292"/>
      <c r="BO228" s="292"/>
      <c r="BP228" s="292"/>
      <c r="BQ228" s="292"/>
      <c r="BR228" s="293"/>
      <c r="BS228" s="211">
        <v>0.4</v>
      </c>
      <c r="BT228" s="212"/>
      <c r="BU228" s="212"/>
      <c r="BV228" s="212"/>
      <c r="BW228" s="212"/>
      <c r="BX228" s="212"/>
      <c r="BY228" s="212"/>
      <c r="BZ228" s="212"/>
      <c r="CA228" s="212"/>
      <c r="CB228" s="212"/>
      <c r="CC228" s="212"/>
      <c r="CD228" s="213"/>
      <c r="CE228" s="127">
        <v>2</v>
      </c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228" t="s">
        <v>544</v>
      </c>
      <c r="CU228" s="229"/>
      <c r="CV228" s="229"/>
      <c r="CW228" s="229"/>
      <c r="CX228" s="229"/>
      <c r="CY228" s="229"/>
      <c r="CZ228" s="229"/>
      <c r="DA228" s="229"/>
      <c r="DB228" s="229"/>
      <c r="DC228" s="229"/>
      <c r="DD228" s="229"/>
      <c r="DE228" s="229"/>
      <c r="DF228" s="229"/>
      <c r="DG228" s="229"/>
      <c r="DH228" s="229"/>
      <c r="DI228" s="229"/>
      <c r="DJ228" s="229"/>
      <c r="DK228" s="229"/>
      <c r="DL228" s="229"/>
      <c r="DM228" s="229"/>
      <c r="DN228" s="229"/>
      <c r="DO228" s="229"/>
      <c r="DP228" s="229"/>
      <c r="DQ228" s="230"/>
      <c r="DR228" s="2"/>
      <c r="DS228" s="2"/>
      <c r="DT228" s="2"/>
      <c r="ED228" s="2"/>
      <c r="EE228" s="2"/>
      <c r="EF228" s="2"/>
      <c r="EG228" s="2"/>
      <c r="EH228" s="2"/>
    </row>
    <row r="229" spans="1:138" s="22" customFormat="1" ht="35.25" customHeight="1">
      <c r="A229" s="206" t="s">
        <v>156</v>
      </c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207"/>
      <c r="Y229" s="130" t="s">
        <v>378</v>
      </c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290" t="s">
        <v>164</v>
      </c>
      <c r="AK229" s="290"/>
      <c r="AL229" s="290"/>
      <c r="AM229" s="290"/>
      <c r="AN229" s="290"/>
      <c r="AO229" s="290"/>
      <c r="AP229" s="290"/>
      <c r="AQ229" s="290"/>
      <c r="AR229" s="290"/>
      <c r="AS229" s="290"/>
      <c r="AT229" s="290"/>
      <c r="AU229" s="290"/>
      <c r="AV229" s="290"/>
      <c r="AW229" s="290"/>
      <c r="AX229" s="290"/>
      <c r="AY229" s="290"/>
      <c r="AZ229" s="290"/>
      <c r="BA229" s="290"/>
      <c r="BB229" s="290"/>
      <c r="BC229" s="290"/>
      <c r="BD229" s="290"/>
      <c r="BE229" s="290"/>
      <c r="BF229" s="290"/>
      <c r="BG229" s="290"/>
      <c r="BH229" s="290"/>
      <c r="BI229" s="290"/>
      <c r="BJ229" s="290"/>
      <c r="BK229" s="290"/>
      <c r="BL229" s="290"/>
      <c r="BM229" s="290"/>
      <c r="BN229" s="290"/>
      <c r="BO229" s="290"/>
      <c r="BP229" s="290"/>
      <c r="BQ229" s="290"/>
      <c r="BR229" s="290"/>
      <c r="BS229" s="211">
        <v>10</v>
      </c>
      <c r="BT229" s="212"/>
      <c r="BU229" s="212"/>
      <c r="BV229" s="212"/>
      <c r="BW229" s="212"/>
      <c r="BX229" s="212"/>
      <c r="BY229" s="212"/>
      <c r="BZ229" s="212"/>
      <c r="CA229" s="212"/>
      <c r="CB229" s="212"/>
      <c r="CC229" s="212"/>
      <c r="CD229" s="213"/>
      <c r="CE229" s="127">
        <v>2030</v>
      </c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228" t="s">
        <v>545</v>
      </c>
      <c r="CU229" s="229"/>
      <c r="CV229" s="229"/>
      <c r="CW229" s="229"/>
      <c r="CX229" s="229"/>
      <c r="CY229" s="229"/>
      <c r="CZ229" s="229"/>
      <c r="DA229" s="229"/>
      <c r="DB229" s="229"/>
      <c r="DC229" s="229"/>
      <c r="DD229" s="229"/>
      <c r="DE229" s="229"/>
      <c r="DF229" s="229"/>
      <c r="DG229" s="229"/>
      <c r="DH229" s="229"/>
      <c r="DI229" s="229"/>
      <c r="DJ229" s="229"/>
      <c r="DK229" s="229"/>
      <c r="DL229" s="229"/>
      <c r="DM229" s="229"/>
      <c r="DN229" s="229"/>
      <c r="DO229" s="229"/>
      <c r="DP229" s="229"/>
      <c r="DQ229" s="230"/>
      <c r="DR229" s="2"/>
      <c r="DS229" s="2"/>
      <c r="DT229" s="2"/>
      <c r="ED229" s="2"/>
      <c r="EE229" s="2"/>
      <c r="EF229" s="2"/>
      <c r="EG229" s="2"/>
      <c r="EH229" s="2"/>
    </row>
    <row r="230" spans="1:138" s="22" customFormat="1" ht="35.25" customHeight="1">
      <c r="A230" s="206" t="s">
        <v>414</v>
      </c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207"/>
      <c r="Y230" s="130" t="s">
        <v>380</v>
      </c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291" t="s">
        <v>163</v>
      </c>
      <c r="AK230" s="292"/>
      <c r="AL230" s="292"/>
      <c r="AM230" s="292"/>
      <c r="AN230" s="292"/>
      <c r="AO230" s="292"/>
      <c r="AP230" s="292"/>
      <c r="AQ230" s="292"/>
      <c r="AR230" s="292"/>
      <c r="AS230" s="292"/>
      <c r="AT230" s="292"/>
      <c r="AU230" s="292"/>
      <c r="AV230" s="292"/>
      <c r="AW230" s="292"/>
      <c r="AX230" s="292"/>
      <c r="AY230" s="292"/>
      <c r="AZ230" s="292"/>
      <c r="BA230" s="292"/>
      <c r="BB230" s="292"/>
      <c r="BC230" s="292"/>
      <c r="BD230" s="292"/>
      <c r="BE230" s="292"/>
      <c r="BF230" s="292"/>
      <c r="BG230" s="292"/>
      <c r="BH230" s="292"/>
      <c r="BI230" s="292"/>
      <c r="BJ230" s="292"/>
      <c r="BK230" s="292"/>
      <c r="BL230" s="292"/>
      <c r="BM230" s="292"/>
      <c r="BN230" s="292"/>
      <c r="BO230" s="292"/>
      <c r="BP230" s="292"/>
      <c r="BQ230" s="292"/>
      <c r="BR230" s="293"/>
      <c r="BS230" s="211">
        <v>0.4</v>
      </c>
      <c r="BT230" s="212"/>
      <c r="BU230" s="212"/>
      <c r="BV230" s="212"/>
      <c r="BW230" s="212"/>
      <c r="BX230" s="212"/>
      <c r="BY230" s="212"/>
      <c r="BZ230" s="212"/>
      <c r="CA230" s="212"/>
      <c r="CB230" s="212"/>
      <c r="CC230" s="212"/>
      <c r="CD230" s="213"/>
      <c r="CE230" s="127">
        <v>2</v>
      </c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221" t="s">
        <v>485</v>
      </c>
      <c r="CU230" s="222"/>
      <c r="CV230" s="222"/>
      <c r="CW230" s="222"/>
      <c r="CX230" s="222"/>
      <c r="CY230" s="222"/>
      <c r="CZ230" s="222"/>
      <c r="DA230" s="222"/>
      <c r="DB230" s="222"/>
      <c r="DC230" s="222"/>
      <c r="DD230" s="222"/>
      <c r="DE230" s="222"/>
      <c r="DF230" s="222"/>
      <c r="DG230" s="222"/>
      <c r="DH230" s="222"/>
      <c r="DI230" s="222"/>
      <c r="DJ230" s="222"/>
      <c r="DK230" s="222"/>
      <c r="DL230" s="222"/>
      <c r="DM230" s="222"/>
      <c r="DN230" s="222"/>
      <c r="DO230" s="222"/>
      <c r="DP230" s="222"/>
      <c r="DQ230" s="223"/>
      <c r="DR230" s="2"/>
      <c r="DS230" s="2"/>
      <c r="DT230" s="2"/>
      <c r="ED230" s="2"/>
      <c r="EE230" s="2"/>
      <c r="EF230" s="2"/>
      <c r="EG230" s="2"/>
      <c r="EH230" s="2"/>
    </row>
    <row r="231" spans="1:138" s="22" customFormat="1" ht="35.25" customHeight="1">
      <c r="A231" s="206" t="s">
        <v>156</v>
      </c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207"/>
      <c r="Y231" s="130" t="s">
        <v>381</v>
      </c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291" t="s">
        <v>163</v>
      </c>
      <c r="AK231" s="292"/>
      <c r="AL231" s="292"/>
      <c r="AM231" s="292"/>
      <c r="AN231" s="292"/>
      <c r="AO231" s="292"/>
      <c r="AP231" s="292"/>
      <c r="AQ231" s="292"/>
      <c r="AR231" s="292"/>
      <c r="AS231" s="292"/>
      <c r="AT231" s="292"/>
      <c r="AU231" s="292"/>
      <c r="AV231" s="292"/>
      <c r="AW231" s="292"/>
      <c r="AX231" s="292"/>
      <c r="AY231" s="292"/>
      <c r="AZ231" s="292"/>
      <c r="BA231" s="292"/>
      <c r="BB231" s="292"/>
      <c r="BC231" s="292"/>
      <c r="BD231" s="292"/>
      <c r="BE231" s="292"/>
      <c r="BF231" s="292"/>
      <c r="BG231" s="292"/>
      <c r="BH231" s="292"/>
      <c r="BI231" s="292"/>
      <c r="BJ231" s="292"/>
      <c r="BK231" s="292"/>
      <c r="BL231" s="292"/>
      <c r="BM231" s="292"/>
      <c r="BN231" s="292"/>
      <c r="BO231" s="292"/>
      <c r="BP231" s="292"/>
      <c r="BQ231" s="292"/>
      <c r="BR231" s="293"/>
      <c r="BS231" s="211">
        <v>0.4</v>
      </c>
      <c r="BT231" s="212"/>
      <c r="BU231" s="212"/>
      <c r="BV231" s="212"/>
      <c r="BW231" s="212"/>
      <c r="BX231" s="212"/>
      <c r="BY231" s="212"/>
      <c r="BZ231" s="212"/>
      <c r="CA231" s="212"/>
      <c r="CB231" s="212"/>
      <c r="CC231" s="212"/>
      <c r="CD231" s="213"/>
      <c r="CE231" s="127">
        <v>30</v>
      </c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221" t="s">
        <v>546</v>
      </c>
      <c r="CU231" s="222"/>
      <c r="CV231" s="222"/>
      <c r="CW231" s="222"/>
      <c r="CX231" s="222"/>
      <c r="CY231" s="222"/>
      <c r="CZ231" s="222"/>
      <c r="DA231" s="222"/>
      <c r="DB231" s="222"/>
      <c r="DC231" s="222"/>
      <c r="DD231" s="222"/>
      <c r="DE231" s="222"/>
      <c r="DF231" s="222"/>
      <c r="DG231" s="222"/>
      <c r="DH231" s="222"/>
      <c r="DI231" s="222"/>
      <c r="DJ231" s="222"/>
      <c r="DK231" s="222"/>
      <c r="DL231" s="222"/>
      <c r="DM231" s="222"/>
      <c r="DN231" s="222"/>
      <c r="DO231" s="222"/>
      <c r="DP231" s="222"/>
      <c r="DQ231" s="223"/>
      <c r="DR231" s="2"/>
      <c r="DS231" s="2"/>
      <c r="DT231" s="2"/>
      <c r="ED231" s="2"/>
      <c r="EE231" s="2"/>
      <c r="EF231" s="2"/>
      <c r="EG231" s="2"/>
      <c r="EH231" s="2"/>
    </row>
    <row r="232" spans="1:138" s="22" customFormat="1" ht="35.25" customHeight="1">
      <c r="A232" s="206" t="s">
        <v>156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207"/>
      <c r="Y232" s="130" t="s">
        <v>381</v>
      </c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291" t="s">
        <v>163</v>
      </c>
      <c r="AK232" s="292"/>
      <c r="AL232" s="292"/>
      <c r="AM232" s="292"/>
      <c r="AN232" s="292"/>
      <c r="AO232" s="292"/>
      <c r="AP232" s="292"/>
      <c r="AQ232" s="292"/>
      <c r="AR232" s="292"/>
      <c r="AS232" s="292"/>
      <c r="AT232" s="292"/>
      <c r="AU232" s="292"/>
      <c r="AV232" s="292"/>
      <c r="AW232" s="292"/>
      <c r="AX232" s="292"/>
      <c r="AY232" s="292"/>
      <c r="AZ232" s="292"/>
      <c r="BA232" s="292"/>
      <c r="BB232" s="292"/>
      <c r="BC232" s="292"/>
      <c r="BD232" s="292"/>
      <c r="BE232" s="292"/>
      <c r="BF232" s="292"/>
      <c r="BG232" s="292"/>
      <c r="BH232" s="292"/>
      <c r="BI232" s="292"/>
      <c r="BJ232" s="292"/>
      <c r="BK232" s="292"/>
      <c r="BL232" s="292"/>
      <c r="BM232" s="292"/>
      <c r="BN232" s="292"/>
      <c r="BO232" s="292"/>
      <c r="BP232" s="292"/>
      <c r="BQ232" s="292"/>
      <c r="BR232" s="293"/>
      <c r="BS232" s="211">
        <v>0.4</v>
      </c>
      <c r="BT232" s="212"/>
      <c r="BU232" s="212"/>
      <c r="BV232" s="212"/>
      <c r="BW232" s="212"/>
      <c r="BX232" s="212"/>
      <c r="BY232" s="212"/>
      <c r="BZ232" s="212"/>
      <c r="CA232" s="212"/>
      <c r="CB232" s="212"/>
      <c r="CC232" s="212"/>
      <c r="CD232" s="213"/>
      <c r="CE232" s="127">
        <v>30</v>
      </c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221" t="s">
        <v>547</v>
      </c>
      <c r="CU232" s="222"/>
      <c r="CV232" s="222"/>
      <c r="CW232" s="222"/>
      <c r="CX232" s="222"/>
      <c r="CY232" s="222"/>
      <c r="CZ232" s="222"/>
      <c r="DA232" s="222"/>
      <c r="DB232" s="222"/>
      <c r="DC232" s="222"/>
      <c r="DD232" s="222"/>
      <c r="DE232" s="222"/>
      <c r="DF232" s="222"/>
      <c r="DG232" s="222"/>
      <c r="DH232" s="222"/>
      <c r="DI232" s="222"/>
      <c r="DJ232" s="222"/>
      <c r="DK232" s="222"/>
      <c r="DL232" s="222"/>
      <c r="DM232" s="222"/>
      <c r="DN232" s="222"/>
      <c r="DO232" s="222"/>
      <c r="DP232" s="222"/>
      <c r="DQ232" s="223"/>
      <c r="DR232" s="2"/>
      <c r="DS232" s="2"/>
      <c r="DT232" s="2"/>
      <c r="ED232" s="2"/>
      <c r="EE232" s="2"/>
      <c r="EF232" s="2"/>
      <c r="EG232" s="2"/>
      <c r="EH232" s="2"/>
    </row>
    <row r="233" spans="1:138" s="22" customFormat="1" ht="35.25" customHeight="1">
      <c r="A233" s="206" t="s">
        <v>156</v>
      </c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207"/>
      <c r="Y233" s="130" t="s">
        <v>381</v>
      </c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291" t="s">
        <v>163</v>
      </c>
      <c r="AK233" s="292"/>
      <c r="AL233" s="292"/>
      <c r="AM233" s="292"/>
      <c r="AN233" s="292"/>
      <c r="AO233" s="292"/>
      <c r="AP233" s="292"/>
      <c r="AQ233" s="292"/>
      <c r="AR233" s="292"/>
      <c r="AS233" s="292"/>
      <c r="AT233" s="292"/>
      <c r="AU233" s="292"/>
      <c r="AV233" s="292"/>
      <c r="AW233" s="292"/>
      <c r="AX233" s="292"/>
      <c r="AY233" s="292"/>
      <c r="AZ233" s="292"/>
      <c r="BA233" s="292"/>
      <c r="BB233" s="292"/>
      <c r="BC233" s="292"/>
      <c r="BD233" s="292"/>
      <c r="BE233" s="292"/>
      <c r="BF233" s="292"/>
      <c r="BG233" s="292"/>
      <c r="BH233" s="292"/>
      <c r="BI233" s="292"/>
      <c r="BJ233" s="292"/>
      <c r="BK233" s="292"/>
      <c r="BL233" s="292"/>
      <c r="BM233" s="292"/>
      <c r="BN233" s="292"/>
      <c r="BO233" s="292"/>
      <c r="BP233" s="292"/>
      <c r="BQ233" s="292"/>
      <c r="BR233" s="293"/>
      <c r="BS233" s="211">
        <v>0.4</v>
      </c>
      <c r="BT233" s="212"/>
      <c r="BU233" s="212"/>
      <c r="BV233" s="212"/>
      <c r="BW233" s="212"/>
      <c r="BX233" s="212"/>
      <c r="BY233" s="212"/>
      <c r="BZ233" s="212"/>
      <c r="CA233" s="212"/>
      <c r="CB233" s="212"/>
      <c r="CC233" s="212"/>
      <c r="CD233" s="213"/>
      <c r="CE233" s="127">
        <v>30</v>
      </c>
      <c r="CF233" s="127"/>
      <c r="CG233" s="127"/>
      <c r="CH233" s="127"/>
      <c r="CI233" s="127"/>
      <c r="CJ233" s="127"/>
      <c r="CK233" s="127"/>
      <c r="CL233" s="127"/>
      <c r="CM233" s="127"/>
      <c r="CN233" s="127"/>
      <c r="CO233" s="127"/>
      <c r="CP233" s="127"/>
      <c r="CQ233" s="127"/>
      <c r="CR233" s="127"/>
      <c r="CS233" s="127"/>
      <c r="CT233" s="221" t="s">
        <v>548</v>
      </c>
      <c r="CU233" s="222"/>
      <c r="CV233" s="222"/>
      <c r="CW233" s="222"/>
      <c r="CX233" s="222"/>
      <c r="CY233" s="222"/>
      <c r="CZ233" s="222"/>
      <c r="DA233" s="222"/>
      <c r="DB233" s="222"/>
      <c r="DC233" s="222"/>
      <c r="DD233" s="222"/>
      <c r="DE233" s="222"/>
      <c r="DF233" s="222"/>
      <c r="DG233" s="222"/>
      <c r="DH233" s="222"/>
      <c r="DI233" s="222"/>
      <c r="DJ233" s="222"/>
      <c r="DK233" s="222"/>
      <c r="DL233" s="222"/>
      <c r="DM233" s="222"/>
      <c r="DN233" s="222"/>
      <c r="DO233" s="222"/>
      <c r="DP233" s="222"/>
      <c r="DQ233" s="223"/>
      <c r="DR233" s="2"/>
      <c r="DS233" s="2"/>
      <c r="DT233" s="2"/>
      <c r="ED233" s="2"/>
      <c r="EE233" s="2"/>
      <c r="EF233" s="2"/>
      <c r="EG233" s="2"/>
      <c r="EH233" s="2"/>
    </row>
    <row r="234" spans="1:138" s="22" customFormat="1" ht="39" customHeight="1">
      <c r="A234" s="206" t="s">
        <v>156</v>
      </c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207"/>
      <c r="Y234" s="130" t="s">
        <v>381</v>
      </c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291" t="s">
        <v>163</v>
      </c>
      <c r="AK234" s="292"/>
      <c r="AL234" s="292"/>
      <c r="AM234" s="292"/>
      <c r="AN234" s="292"/>
      <c r="AO234" s="292"/>
      <c r="AP234" s="292"/>
      <c r="AQ234" s="292"/>
      <c r="AR234" s="292"/>
      <c r="AS234" s="292"/>
      <c r="AT234" s="292"/>
      <c r="AU234" s="292"/>
      <c r="AV234" s="292"/>
      <c r="AW234" s="292"/>
      <c r="AX234" s="292"/>
      <c r="AY234" s="292"/>
      <c r="AZ234" s="292"/>
      <c r="BA234" s="292"/>
      <c r="BB234" s="292"/>
      <c r="BC234" s="292"/>
      <c r="BD234" s="292"/>
      <c r="BE234" s="292"/>
      <c r="BF234" s="292"/>
      <c r="BG234" s="292"/>
      <c r="BH234" s="292"/>
      <c r="BI234" s="292"/>
      <c r="BJ234" s="292"/>
      <c r="BK234" s="292"/>
      <c r="BL234" s="292"/>
      <c r="BM234" s="292"/>
      <c r="BN234" s="292"/>
      <c r="BO234" s="292"/>
      <c r="BP234" s="292"/>
      <c r="BQ234" s="292"/>
      <c r="BR234" s="293"/>
      <c r="BS234" s="211">
        <v>0.4</v>
      </c>
      <c r="BT234" s="212"/>
      <c r="BU234" s="212"/>
      <c r="BV234" s="212"/>
      <c r="BW234" s="212"/>
      <c r="BX234" s="212"/>
      <c r="BY234" s="212"/>
      <c r="BZ234" s="212"/>
      <c r="CA234" s="212"/>
      <c r="CB234" s="212"/>
      <c r="CC234" s="212"/>
      <c r="CD234" s="213"/>
      <c r="CE234" s="127">
        <v>30</v>
      </c>
      <c r="CF234" s="127"/>
      <c r="CG234" s="127"/>
      <c r="CH234" s="127"/>
      <c r="CI234" s="127"/>
      <c r="CJ234" s="127"/>
      <c r="CK234" s="127"/>
      <c r="CL234" s="127"/>
      <c r="CM234" s="127"/>
      <c r="CN234" s="127"/>
      <c r="CO234" s="127"/>
      <c r="CP234" s="127"/>
      <c r="CQ234" s="127"/>
      <c r="CR234" s="127"/>
      <c r="CS234" s="127"/>
      <c r="CT234" s="221" t="s">
        <v>549</v>
      </c>
      <c r="CU234" s="222"/>
      <c r="CV234" s="222"/>
      <c r="CW234" s="222"/>
      <c r="CX234" s="222"/>
      <c r="CY234" s="222"/>
      <c r="CZ234" s="222"/>
      <c r="DA234" s="222"/>
      <c r="DB234" s="222"/>
      <c r="DC234" s="222"/>
      <c r="DD234" s="222"/>
      <c r="DE234" s="222"/>
      <c r="DF234" s="222"/>
      <c r="DG234" s="222"/>
      <c r="DH234" s="222"/>
      <c r="DI234" s="222"/>
      <c r="DJ234" s="222"/>
      <c r="DK234" s="222"/>
      <c r="DL234" s="222"/>
      <c r="DM234" s="222"/>
      <c r="DN234" s="222"/>
      <c r="DO234" s="222"/>
      <c r="DP234" s="222"/>
      <c r="DQ234" s="223"/>
      <c r="DR234" s="2"/>
      <c r="DS234" s="2"/>
      <c r="DT234" s="2"/>
      <c r="ED234" s="2"/>
      <c r="EE234" s="2"/>
      <c r="EF234" s="2"/>
      <c r="EG234" s="2"/>
      <c r="EH234" s="2"/>
    </row>
    <row r="235" spans="1:138" s="22" customFormat="1" ht="37.5" customHeight="1">
      <c r="A235" s="206" t="s">
        <v>156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207"/>
      <c r="Y235" s="130" t="s">
        <v>381</v>
      </c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291" t="s">
        <v>163</v>
      </c>
      <c r="AK235" s="292"/>
      <c r="AL235" s="292"/>
      <c r="AM235" s="292"/>
      <c r="AN235" s="292"/>
      <c r="AO235" s="292"/>
      <c r="AP235" s="292"/>
      <c r="AQ235" s="292"/>
      <c r="AR235" s="292"/>
      <c r="AS235" s="292"/>
      <c r="AT235" s="292"/>
      <c r="AU235" s="292"/>
      <c r="AV235" s="292"/>
      <c r="AW235" s="292"/>
      <c r="AX235" s="292"/>
      <c r="AY235" s="292"/>
      <c r="AZ235" s="292"/>
      <c r="BA235" s="292"/>
      <c r="BB235" s="292"/>
      <c r="BC235" s="292"/>
      <c r="BD235" s="292"/>
      <c r="BE235" s="292"/>
      <c r="BF235" s="292"/>
      <c r="BG235" s="292"/>
      <c r="BH235" s="292"/>
      <c r="BI235" s="292"/>
      <c r="BJ235" s="292"/>
      <c r="BK235" s="292"/>
      <c r="BL235" s="292"/>
      <c r="BM235" s="292"/>
      <c r="BN235" s="292"/>
      <c r="BO235" s="292"/>
      <c r="BP235" s="292"/>
      <c r="BQ235" s="292"/>
      <c r="BR235" s="293"/>
      <c r="BS235" s="211">
        <v>0.4</v>
      </c>
      <c r="BT235" s="212"/>
      <c r="BU235" s="212"/>
      <c r="BV235" s="212"/>
      <c r="BW235" s="212"/>
      <c r="BX235" s="212"/>
      <c r="BY235" s="212"/>
      <c r="BZ235" s="212"/>
      <c r="CA235" s="212"/>
      <c r="CB235" s="212"/>
      <c r="CC235" s="212"/>
      <c r="CD235" s="213"/>
      <c r="CE235" s="127">
        <v>30</v>
      </c>
      <c r="CF235" s="127"/>
      <c r="CG235" s="127"/>
      <c r="CH235" s="127"/>
      <c r="CI235" s="127"/>
      <c r="CJ235" s="127"/>
      <c r="CK235" s="127"/>
      <c r="CL235" s="127"/>
      <c r="CM235" s="127"/>
      <c r="CN235" s="127"/>
      <c r="CO235" s="127"/>
      <c r="CP235" s="127"/>
      <c r="CQ235" s="127"/>
      <c r="CR235" s="127"/>
      <c r="CS235" s="127"/>
      <c r="CT235" s="221" t="s">
        <v>550</v>
      </c>
      <c r="CU235" s="222"/>
      <c r="CV235" s="222"/>
      <c r="CW235" s="222"/>
      <c r="CX235" s="222"/>
      <c r="CY235" s="222"/>
      <c r="CZ235" s="222"/>
      <c r="DA235" s="222"/>
      <c r="DB235" s="222"/>
      <c r="DC235" s="222"/>
      <c r="DD235" s="222"/>
      <c r="DE235" s="222"/>
      <c r="DF235" s="222"/>
      <c r="DG235" s="222"/>
      <c r="DH235" s="222"/>
      <c r="DI235" s="222"/>
      <c r="DJ235" s="222"/>
      <c r="DK235" s="222"/>
      <c r="DL235" s="222"/>
      <c r="DM235" s="222"/>
      <c r="DN235" s="222"/>
      <c r="DO235" s="222"/>
      <c r="DP235" s="222"/>
      <c r="DQ235" s="223"/>
      <c r="DR235" s="2"/>
      <c r="DS235" s="2"/>
      <c r="DT235" s="2"/>
      <c r="ED235" s="2"/>
      <c r="EE235" s="2"/>
      <c r="EF235" s="2"/>
      <c r="EG235" s="2"/>
      <c r="EH235" s="2"/>
    </row>
    <row r="236" spans="1:138" s="22" customFormat="1" ht="36.75" customHeight="1">
      <c r="A236" s="206" t="s">
        <v>156</v>
      </c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207"/>
      <c r="Y236" s="130" t="s">
        <v>381</v>
      </c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291" t="s">
        <v>163</v>
      </c>
      <c r="AK236" s="292"/>
      <c r="AL236" s="292"/>
      <c r="AM236" s="292"/>
      <c r="AN236" s="292"/>
      <c r="AO236" s="292"/>
      <c r="AP236" s="292"/>
      <c r="AQ236" s="292"/>
      <c r="AR236" s="292"/>
      <c r="AS236" s="292"/>
      <c r="AT236" s="292"/>
      <c r="AU236" s="292"/>
      <c r="AV236" s="292"/>
      <c r="AW236" s="292"/>
      <c r="AX236" s="292"/>
      <c r="AY236" s="292"/>
      <c r="AZ236" s="292"/>
      <c r="BA236" s="292"/>
      <c r="BB236" s="292"/>
      <c r="BC236" s="292"/>
      <c r="BD236" s="292"/>
      <c r="BE236" s="292"/>
      <c r="BF236" s="292"/>
      <c r="BG236" s="292"/>
      <c r="BH236" s="292"/>
      <c r="BI236" s="292"/>
      <c r="BJ236" s="292"/>
      <c r="BK236" s="292"/>
      <c r="BL236" s="292"/>
      <c r="BM236" s="292"/>
      <c r="BN236" s="292"/>
      <c r="BO236" s="292"/>
      <c r="BP236" s="292"/>
      <c r="BQ236" s="292"/>
      <c r="BR236" s="293"/>
      <c r="BS236" s="211">
        <v>0.4</v>
      </c>
      <c r="BT236" s="212"/>
      <c r="BU236" s="212"/>
      <c r="BV236" s="212"/>
      <c r="BW236" s="212"/>
      <c r="BX236" s="212"/>
      <c r="BY236" s="212"/>
      <c r="BZ236" s="212"/>
      <c r="CA236" s="212"/>
      <c r="CB236" s="212"/>
      <c r="CC236" s="212"/>
      <c r="CD236" s="213"/>
      <c r="CE236" s="127">
        <v>30</v>
      </c>
      <c r="CF236" s="127"/>
      <c r="CG236" s="127"/>
      <c r="CH236" s="127"/>
      <c r="CI236" s="127"/>
      <c r="CJ236" s="127"/>
      <c r="CK236" s="127"/>
      <c r="CL236" s="127"/>
      <c r="CM236" s="127"/>
      <c r="CN236" s="127"/>
      <c r="CO236" s="127"/>
      <c r="CP236" s="127"/>
      <c r="CQ236" s="127"/>
      <c r="CR236" s="127"/>
      <c r="CS236" s="127"/>
      <c r="CT236" s="221" t="s">
        <v>551</v>
      </c>
      <c r="CU236" s="222"/>
      <c r="CV236" s="222"/>
      <c r="CW236" s="222"/>
      <c r="CX236" s="222"/>
      <c r="CY236" s="222"/>
      <c r="CZ236" s="222"/>
      <c r="DA236" s="222"/>
      <c r="DB236" s="222"/>
      <c r="DC236" s="222"/>
      <c r="DD236" s="222"/>
      <c r="DE236" s="222"/>
      <c r="DF236" s="222"/>
      <c r="DG236" s="222"/>
      <c r="DH236" s="222"/>
      <c r="DI236" s="222"/>
      <c r="DJ236" s="222"/>
      <c r="DK236" s="222"/>
      <c r="DL236" s="222"/>
      <c r="DM236" s="222"/>
      <c r="DN236" s="222"/>
      <c r="DO236" s="222"/>
      <c r="DP236" s="222"/>
      <c r="DQ236" s="223"/>
      <c r="DR236" s="2"/>
      <c r="DS236" s="2"/>
      <c r="DT236" s="2"/>
      <c r="ED236" s="2"/>
      <c r="EE236" s="2"/>
      <c r="EF236" s="2"/>
      <c r="EG236" s="2"/>
      <c r="EH236" s="2"/>
    </row>
    <row r="237" spans="1:138" s="22" customFormat="1" ht="40.5" customHeight="1">
      <c r="A237" s="206" t="s">
        <v>156</v>
      </c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207"/>
      <c r="Y237" s="130" t="s">
        <v>381</v>
      </c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291" t="s">
        <v>163</v>
      </c>
      <c r="AK237" s="292"/>
      <c r="AL237" s="292"/>
      <c r="AM237" s="292"/>
      <c r="AN237" s="292"/>
      <c r="AO237" s="292"/>
      <c r="AP237" s="292"/>
      <c r="AQ237" s="292"/>
      <c r="AR237" s="292"/>
      <c r="AS237" s="292"/>
      <c r="AT237" s="292"/>
      <c r="AU237" s="292"/>
      <c r="AV237" s="292"/>
      <c r="AW237" s="292"/>
      <c r="AX237" s="292"/>
      <c r="AY237" s="292"/>
      <c r="AZ237" s="292"/>
      <c r="BA237" s="292"/>
      <c r="BB237" s="292"/>
      <c r="BC237" s="292"/>
      <c r="BD237" s="292"/>
      <c r="BE237" s="292"/>
      <c r="BF237" s="292"/>
      <c r="BG237" s="292"/>
      <c r="BH237" s="292"/>
      <c r="BI237" s="292"/>
      <c r="BJ237" s="292"/>
      <c r="BK237" s="292"/>
      <c r="BL237" s="292"/>
      <c r="BM237" s="292"/>
      <c r="BN237" s="292"/>
      <c r="BO237" s="292"/>
      <c r="BP237" s="292"/>
      <c r="BQ237" s="292"/>
      <c r="BR237" s="293"/>
      <c r="BS237" s="211">
        <v>0.4</v>
      </c>
      <c r="BT237" s="212"/>
      <c r="BU237" s="212"/>
      <c r="BV237" s="212"/>
      <c r="BW237" s="212"/>
      <c r="BX237" s="212"/>
      <c r="BY237" s="212"/>
      <c r="BZ237" s="212"/>
      <c r="CA237" s="212"/>
      <c r="CB237" s="212"/>
      <c r="CC237" s="212"/>
      <c r="CD237" s="213"/>
      <c r="CE237" s="127">
        <v>30</v>
      </c>
      <c r="CF237" s="127"/>
      <c r="CG237" s="127"/>
      <c r="CH237" s="127"/>
      <c r="CI237" s="127"/>
      <c r="CJ237" s="127"/>
      <c r="CK237" s="127"/>
      <c r="CL237" s="127"/>
      <c r="CM237" s="127"/>
      <c r="CN237" s="127"/>
      <c r="CO237" s="127"/>
      <c r="CP237" s="127"/>
      <c r="CQ237" s="127"/>
      <c r="CR237" s="127"/>
      <c r="CS237" s="127"/>
      <c r="CT237" s="221" t="s">
        <v>552</v>
      </c>
      <c r="CU237" s="222"/>
      <c r="CV237" s="222"/>
      <c r="CW237" s="222"/>
      <c r="CX237" s="222"/>
      <c r="CY237" s="222"/>
      <c r="CZ237" s="222"/>
      <c r="DA237" s="222"/>
      <c r="DB237" s="222"/>
      <c r="DC237" s="222"/>
      <c r="DD237" s="222"/>
      <c r="DE237" s="222"/>
      <c r="DF237" s="222"/>
      <c r="DG237" s="222"/>
      <c r="DH237" s="222"/>
      <c r="DI237" s="222"/>
      <c r="DJ237" s="222"/>
      <c r="DK237" s="222"/>
      <c r="DL237" s="222"/>
      <c r="DM237" s="222"/>
      <c r="DN237" s="222"/>
      <c r="DO237" s="222"/>
      <c r="DP237" s="222"/>
      <c r="DQ237" s="223"/>
      <c r="DR237" s="2"/>
      <c r="DS237" s="2"/>
      <c r="DT237" s="2"/>
      <c r="ED237" s="2"/>
      <c r="EE237" s="2"/>
      <c r="EF237" s="2"/>
      <c r="EG237" s="2"/>
      <c r="EH237" s="2"/>
    </row>
    <row r="238" spans="1:138" s="22" customFormat="1" ht="39" customHeight="1">
      <c r="A238" s="206" t="s">
        <v>156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207"/>
      <c r="Y238" s="130" t="s">
        <v>381</v>
      </c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291" t="s">
        <v>163</v>
      </c>
      <c r="AK238" s="292"/>
      <c r="AL238" s="292"/>
      <c r="AM238" s="292"/>
      <c r="AN238" s="292"/>
      <c r="AO238" s="292"/>
      <c r="AP238" s="292"/>
      <c r="AQ238" s="292"/>
      <c r="AR238" s="292"/>
      <c r="AS238" s="292"/>
      <c r="AT238" s="292"/>
      <c r="AU238" s="292"/>
      <c r="AV238" s="292"/>
      <c r="AW238" s="292"/>
      <c r="AX238" s="292"/>
      <c r="AY238" s="292"/>
      <c r="AZ238" s="292"/>
      <c r="BA238" s="292"/>
      <c r="BB238" s="292"/>
      <c r="BC238" s="292"/>
      <c r="BD238" s="292"/>
      <c r="BE238" s="292"/>
      <c r="BF238" s="292"/>
      <c r="BG238" s="292"/>
      <c r="BH238" s="292"/>
      <c r="BI238" s="292"/>
      <c r="BJ238" s="292"/>
      <c r="BK238" s="292"/>
      <c r="BL238" s="292"/>
      <c r="BM238" s="292"/>
      <c r="BN238" s="292"/>
      <c r="BO238" s="292"/>
      <c r="BP238" s="292"/>
      <c r="BQ238" s="292"/>
      <c r="BR238" s="293"/>
      <c r="BS238" s="211">
        <v>0.4</v>
      </c>
      <c r="BT238" s="212"/>
      <c r="BU238" s="212"/>
      <c r="BV238" s="212"/>
      <c r="BW238" s="212"/>
      <c r="BX238" s="212"/>
      <c r="BY238" s="212"/>
      <c r="BZ238" s="212"/>
      <c r="CA238" s="212"/>
      <c r="CB238" s="212"/>
      <c r="CC238" s="212"/>
      <c r="CD238" s="213"/>
      <c r="CE238" s="127">
        <v>30</v>
      </c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221" t="s">
        <v>553</v>
      </c>
      <c r="CU238" s="222"/>
      <c r="CV238" s="222"/>
      <c r="CW238" s="222"/>
      <c r="CX238" s="222"/>
      <c r="CY238" s="222"/>
      <c r="CZ238" s="222"/>
      <c r="DA238" s="222"/>
      <c r="DB238" s="222"/>
      <c r="DC238" s="222"/>
      <c r="DD238" s="222"/>
      <c r="DE238" s="222"/>
      <c r="DF238" s="222"/>
      <c r="DG238" s="222"/>
      <c r="DH238" s="222"/>
      <c r="DI238" s="222"/>
      <c r="DJ238" s="222"/>
      <c r="DK238" s="222"/>
      <c r="DL238" s="222"/>
      <c r="DM238" s="222"/>
      <c r="DN238" s="222"/>
      <c r="DO238" s="222"/>
      <c r="DP238" s="222"/>
      <c r="DQ238" s="223"/>
      <c r="DR238" s="2"/>
      <c r="DS238" s="2"/>
      <c r="DT238" s="2"/>
      <c r="ED238" s="2"/>
      <c r="EE238" s="2"/>
      <c r="EF238" s="2"/>
      <c r="EG238" s="2"/>
      <c r="EH238" s="2"/>
    </row>
    <row r="239" spans="1:138" s="22" customFormat="1" ht="37.5" customHeight="1">
      <c r="A239" s="206" t="s">
        <v>156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207"/>
      <c r="Y239" s="130" t="s">
        <v>381</v>
      </c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291" t="s">
        <v>163</v>
      </c>
      <c r="AK239" s="292"/>
      <c r="AL239" s="292"/>
      <c r="AM239" s="292"/>
      <c r="AN239" s="292"/>
      <c r="AO239" s="292"/>
      <c r="AP239" s="292"/>
      <c r="AQ239" s="292"/>
      <c r="AR239" s="292"/>
      <c r="AS239" s="292"/>
      <c r="AT239" s="292"/>
      <c r="AU239" s="292"/>
      <c r="AV239" s="292"/>
      <c r="AW239" s="292"/>
      <c r="AX239" s="292"/>
      <c r="AY239" s="292"/>
      <c r="AZ239" s="292"/>
      <c r="BA239" s="292"/>
      <c r="BB239" s="292"/>
      <c r="BC239" s="292"/>
      <c r="BD239" s="292"/>
      <c r="BE239" s="292"/>
      <c r="BF239" s="292"/>
      <c r="BG239" s="292"/>
      <c r="BH239" s="292"/>
      <c r="BI239" s="292"/>
      <c r="BJ239" s="292"/>
      <c r="BK239" s="292"/>
      <c r="BL239" s="292"/>
      <c r="BM239" s="292"/>
      <c r="BN239" s="292"/>
      <c r="BO239" s="292"/>
      <c r="BP239" s="292"/>
      <c r="BQ239" s="292"/>
      <c r="BR239" s="293"/>
      <c r="BS239" s="211">
        <v>0.4</v>
      </c>
      <c r="BT239" s="212"/>
      <c r="BU239" s="212"/>
      <c r="BV239" s="212"/>
      <c r="BW239" s="212"/>
      <c r="BX239" s="212"/>
      <c r="BY239" s="212"/>
      <c r="BZ239" s="212"/>
      <c r="CA239" s="212"/>
      <c r="CB239" s="212"/>
      <c r="CC239" s="212"/>
      <c r="CD239" s="213"/>
      <c r="CE239" s="127">
        <v>30</v>
      </c>
      <c r="CF239" s="127"/>
      <c r="CG239" s="127"/>
      <c r="CH239" s="127"/>
      <c r="CI239" s="127"/>
      <c r="CJ239" s="127"/>
      <c r="CK239" s="127"/>
      <c r="CL239" s="127"/>
      <c r="CM239" s="127"/>
      <c r="CN239" s="127"/>
      <c r="CO239" s="127"/>
      <c r="CP239" s="127"/>
      <c r="CQ239" s="127"/>
      <c r="CR239" s="127"/>
      <c r="CS239" s="127"/>
      <c r="CT239" s="221" t="s">
        <v>554</v>
      </c>
      <c r="CU239" s="222"/>
      <c r="CV239" s="222"/>
      <c r="CW239" s="222"/>
      <c r="CX239" s="222"/>
      <c r="CY239" s="222"/>
      <c r="CZ239" s="222"/>
      <c r="DA239" s="222"/>
      <c r="DB239" s="222"/>
      <c r="DC239" s="222"/>
      <c r="DD239" s="222"/>
      <c r="DE239" s="222"/>
      <c r="DF239" s="222"/>
      <c r="DG239" s="222"/>
      <c r="DH239" s="222"/>
      <c r="DI239" s="222"/>
      <c r="DJ239" s="222"/>
      <c r="DK239" s="222"/>
      <c r="DL239" s="222"/>
      <c r="DM239" s="222"/>
      <c r="DN239" s="222"/>
      <c r="DO239" s="222"/>
      <c r="DP239" s="222"/>
      <c r="DQ239" s="223"/>
      <c r="DR239" s="2"/>
      <c r="DS239" s="2"/>
      <c r="DT239" s="2"/>
      <c r="ED239" s="2"/>
      <c r="EE239" s="2"/>
      <c r="EF239" s="2"/>
      <c r="EG239" s="2"/>
      <c r="EH239" s="2"/>
    </row>
    <row r="240" spans="1:138" s="22" customFormat="1" ht="36" customHeight="1">
      <c r="A240" s="206" t="s">
        <v>156</v>
      </c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207"/>
      <c r="Y240" s="130" t="s">
        <v>381</v>
      </c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291" t="s">
        <v>163</v>
      </c>
      <c r="AK240" s="292"/>
      <c r="AL240" s="292"/>
      <c r="AM240" s="292"/>
      <c r="AN240" s="292"/>
      <c r="AO240" s="292"/>
      <c r="AP240" s="292"/>
      <c r="AQ240" s="292"/>
      <c r="AR240" s="292"/>
      <c r="AS240" s="292"/>
      <c r="AT240" s="292"/>
      <c r="AU240" s="292"/>
      <c r="AV240" s="292"/>
      <c r="AW240" s="292"/>
      <c r="AX240" s="292"/>
      <c r="AY240" s="292"/>
      <c r="AZ240" s="292"/>
      <c r="BA240" s="292"/>
      <c r="BB240" s="292"/>
      <c r="BC240" s="292"/>
      <c r="BD240" s="292"/>
      <c r="BE240" s="292"/>
      <c r="BF240" s="292"/>
      <c r="BG240" s="292"/>
      <c r="BH240" s="292"/>
      <c r="BI240" s="292"/>
      <c r="BJ240" s="292"/>
      <c r="BK240" s="292"/>
      <c r="BL240" s="292"/>
      <c r="BM240" s="292"/>
      <c r="BN240" s="292"/>
      <c r="BO240" s="292"/>
      <c r="BP240" s="292"/>
      <c r="BQ240" s="292"/>
      <c r="BR240" s="293"/>
      <c r="BS240" s="211">
        <v>0.4</v>
      </c>
      <c r="BT240" s="212"/>
      <c r="BU240" s="212"/>
      <c r="BV240" s="212"/>
      <c r="BW240" s="212"/>
      <c r="BX240" s="212"/>
      <c r="BY240" s="212"/>
      <c r="BZ240" s="212"/>
      <c r="CA240" s="212"/>
      <c r="CB240" s="212"/>
      <c r="CC240" s="212"/>
      <c r="CD240" s="213"/>
      <c r="CE240" s="127">
        <v>30</v>
      </c>
      <c r="CF240" s="127"/>
      <c r="CG240" s="127"/>
      <c r="CH240" s="127"/>
      <c r="CI240" s="127"/>
      <c r="CJ240" s="127"/>
      <c r="CK240" s="127"/>
      <c r="CL240" s="127"/>
      <c r="CM240" s="127"/>
      <c r="CN240" s="127"/>
      <c r="CO240" s="127"/>
      <c r="CP240" s="127"/>
      <c r="CQ240" s="127"/>
      <c r="CR240" s="127"/>
      <c r="CS240" s="127"/>
      <c r="CT240" s="221" t="s">
        <v>555</v>
      </c>
      <c r="CU240" s="222"/>
      <c r="CV240" s="222"/>
      <c r="CW240" s="222"/>
      <c r="CX240" s="222"/>
      <c r="CY240" s="222"/>
      <c r="CZ240" s="222"/>
      <c r="DA240" s="222"/>
      <c r="DB240" s="222"/>
      <c r="DC240" s="222"/>
      <c r="DD240" s="222"/>
      <c r="DE240" s="222"/>
      <c r="DF240" s="222"/>
      <c r="DG240" s="222"/>
      <c r="DH240" s="222"/>
      <c r="DI240" s="222"/>
      <c r="DJ240" s="222"/>
      <c r="DK240" s="222"/>
      <c r="DL240" s="222"/>
      <c r="DM240" s="222"/>
      <c r="DN240" s="222"/>
      <c r="DO240" s="222"/>
      <c r="DP240" s="222"/>
      <c r="DQ240" s="223"/>
      <c r="DR240" s="2"/>
      <c r="DS240" s="2"/>
      <c r="DT240" s="2"/>
      <c r="ED240" s="2"/>
      <c r="EE240" s="2"/>
      <c r="EF240" s="2"/>
      <c r="EG240" s="2"/>
      <c r="EH240" s="2"/>
    </row>
    <row r="241" spans="1:138" s="22" customFormat="1" ht="39" customHeight="1">
      <c r="A241" s="206" t="s">
        <v>156</v>
      </c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207"/>
      <c r="Y241" s="130" t="s">
        <v>381</v>
      </c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291" t="s">
        <v>163</v>
      </c>
      <c r="AK241" s="292"/>
      <c r="AL241" s="292"/>
      <c r="AM241" s="292"/>
      <c r="AN241" s="292"/>
      <c r="AO241" s="292"/>
      <c r="AP241" s="292"/>
      <c r="AQ241" s="292"/>
      <c r="AR241" s="292"/>
      <c r="AS241" s="292"/>
      <c r="AT241" s="292"/>
      <c r="AU241" s="292"/>
      <c r="AV241" s="292"/>
      <c r="AW241" s="292"/>
      <c r="AX241" s="292"/>
      <c r="AY241" s="292"/>
      <c r="AZ241" s="292"/>
      <c r="BA241" s="292"/>
      <c r="BB241" s="292"/>
      <c r="BC241" s="292"/>
      <c r="BD241" s="292"/>
      <c r="BE241" s="292"/>
      <c r="BF241" s="292"/>
      <c r="BG241" s="292"/>
      <c r="BH241" s="292"/>
      <c r="BI241" s="292"/>
      <c r="BJ241" s="292"/>
      <c r="BK241" s="292"/>
      <c r="BL241" s="292"/>
      <c r="BM241" s="292"/>
      <c r="BN241" s="292"/>
      <c r="BO241" s="292"/>
      <c r="BP241" s="292"/>
      <c r="BQ241" s="292"/>
      <c r="BR241" s="293"/>
      <c r="BS241" s="211">
        <v>0.4</v>
      </c>
      <c r="BT241" s="212"/>
      <c r="BU241" s="212"/>
      <c r="BV241" s="212"/>
      <c r="BW241" s="212"/>
      <c r="BX241" s="212"/>
      <c r="BY241" s="212"/>
      <c r="BZ241" s="212"/>
      <c r="CA241" s="212"/>
      <c r="CB241" s="212"/>
      <c r="CC241" s="212"/>
      <c r="CD241" s="213"/>
      <c r="CE241" s="127">
        <v>30</v>
      </c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221" t="s">
        <v>556</v>
      </c>
      <c r="CU241" s="222"/>
      <c r="CV241" s="222"/>
      <c r="CW241" s="222"/>
      <c r="CX241" s="222"/>
      <c r="CY241" s="222"/>
      <c r="CZ241" s="222"/>
      <c r="DA241" s="222"/>
      <c r="DB241" s="222"/>
      <c r="DC241" s="222"/>
      <c r="DD241" s="222"/>
      <c r="DE241" s="222"/>
      <c r="DF241" s="222"/>
      <c r="DG241" s="222"/>
      <c r="DH241" s="222"/>
      <c r="DI241" s="222"/>
      <c r="DJ241" s="222"/>
      <c r="DK241" s="222"/>
      <c r="DL241" s="222"/>
      <c r="DM241" s="222"/>
      <c r="DN241" s="222"/>
      <c r="DO241" s="222"/>
      <c r="DP241" s="222"/>
      <c r="DQ241" s="223"/>
      <c r="DR241" s="2"/>
      <c r="DS241" s="2"/>
      <c r="DT241" s="2"/>
      <c r="ED241" s="2"/>
      <c r="EE241" s="2"/>
      <c r="EF241" s="2"/>
      <c r="EG241" s="2"/>
      <c r="EH241" s="2"/>
    </row>
    <row r="242" spans="1:138" s="22" customFormat="1" ht="35.25" customHeight="1">
      <c r="A242" s="206" t="s">
        <v>156</v>
      </c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207"/>
      <c r="Y242" s="130" t="s">
        <v>381</v>
      </c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291" t="s">
        <v>163</v>
      </c>
      <c r="AK242" s="292"/>
      <c r="AL242" s="292"/>
      <c r="AM242" s="292"/>
      <c r="AN242" s="292"/>
      <c r="AO242" s="292"/>
      <c r="AP242" s="292"/>
      <c r="AQ242" s="292"/>
      <c r="AR242" s="292"/>
      <c r="AS242" s="292"/>
      <c r="AT242" s="292"/>
      <c r="AU242" s="292"/>
      <c r="AV242" s="292"/>
      <c r="AW242" s="292"/>
      <c r="AX242" s="292"/>
      <c r="AY242" s="292"/>
      <c r="AZ242" s="292"/>
      <c r="BA242" s="292"/>
      <c r="BB242" s="292"/>
      <c r="BC242" s="292"/>
      <c r="BD242" s="292"/>
      <c r="BE242" s="292"/>
      <c r="BF242" s="292"/>
      <c r="BG242" s="292"/>
      <c r="BH242" s="292"/>
      <c r="BI242" s="292"/>
      <c r="BJ242" s="292"/>
      <c r="BK242" s="292"/>
      <c r="BL242" s="292"/>
      <c r="BM242" s="292"/>
      <c r="BN242" s="292"/>
      <c r="BO242" s="292"/>
      <c r="BP242" s="292"/>
      <c r="BQ242" s="292"/>
      <c r="BR242" s="293"/>
      <c r="BS242" s="211">
        <v>0.4</v>
      </c>
      <c r="BT242" s="212"/>
      <c r="BU242" s="212"/>
      <c r="BV242" s="212"/>
      <c r="BW242" s="212"/>
      <c r="BX242" s="212"/>
      <c r="BY242" s="212"/>
      <c r="BZ242" s="212"/>
      <c r="CA242" s="212"/>
      <c r="CB242" s="212"/>
      <c r="CC242" s="212"/>
      <c r="CD242" s="213"/>
      <c r="CE242" s="127">
        <v>30</v>
      </c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221" t="s">
        <v>557</v>
      </c>
      <c r="CU242" s="222"/>
      <c r="CV242" s="222"/>
      <c r="CW242" s="222"/>
      <c r="CX242" s="222"/>
      <c r="CY242" s="222"/>
      <c r="CZ242" s="222"/>
      <c r="DA242" s="222"/>
      <c r="DB242" s="222"/>
      <c r="DC242" s="222"/>
      <c r="DD242" s="222"/>
      <c r="DE242" s="222"/>
      <c r="DF242" s="222"/>
      <c r="DG242" s="222"/>
      <c r="DH242" s="222"/>
      <c r="DI242" s="222"/>
      <c r="DJ242" s="222"/>
      <c r="DK242" s="222"/>
      <c r="DL242" s="222"/>
      <c r="DM242" s="222"/>
      <c r="DN242" s="222"/>
      <c r="DO242" s="222"/>
      <c r="DP242" s="222"/>
      <c r="DQ242" s="223"/>
      <c r="DR242" s="2"/>
      <c r="DS242" s="2"/>
      <c r="DT242" s="2"/>
      <c r="ED242" s="2"/>
      <c r="EE242" s="2"/>
      <c r="EF242" s="2"/>
      <c r="EG242" s="2"/>
      <c r="EH242" s="2"/>
    </row>
    <row r="243" spans="1:138" s="22" customFormat="1" ht="35.25" customHeight="1">
      <c r="A243" s="206" t="s">
        <v>156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207"/>
      <c r="Y243" s="130" t="s">
        <v>382</v>
      </c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291" t="s">
        <v>163</v>
      </c>
      <c r="AK243" s="292"/>
      <c r="AL243" s="292"/>
      <c r="AM243" s="292"/>
      <c r="AN243" s="292"/>
      <c r="AO243" s="292"/>
      <c r="AP243" s="292"/>
      <c r="AQ243" s="292"/>
      <c r="AR243" s="292"/>
      <c r="AS243" s="292"/>
      <c r="AT243" s="292"/>
      <c r="AU243" s="292"/>
      <c r="AV243" s="292"/>
      <c r="AW243" s="292"/>
      <c r="AX243" s="292"/>
      <c r="AY243" s="292"/>
      <c r="AZ243" s="292"/>
      <c r="BA243" s="292"/>
      <c r="BB243" s="292"/>
      <c r="BC243" s="292"/>
      <c r="BD243" s="292"/>
      <c r="BE243" s="292"/>
      <c r="BF243" s="292"/>
      <c r="BG243" s="292"/>
      <c r="BH243" s="292"/>
      <c r="BI243" s="292"/>
      <c r="BJ243" s="292"/>
      <c r="BK243" s="292"/>
      <c r="BL243" s="292"/>
      <c r="BM243" s="292"/>
      <c r="BN243" s="292"/>
      <c r="BO243" s="292"/>
      <c r="BP243" s="292"/>
      <c r="BQ243" s="292"/>
      <c r="BR243" s="293"/>
      <c r="BS243" s="211">
        <v>0.4</v>
      </c>
      <c r="BT243" s="212"/>
      <c r="BU243" s="212"/>
      <c r="BV243" s="212"/>
      <c r="BW243" s="212"/>
      <c r="BX243" s="212"/>
      <c r="BY243" s="212"/>
      <c r="BZ243" s="212"/>
      <c r="CA243" s="212"/>
      <c r="CB243" s="212"/>
      <c r="CC243" s="212"/>
      <c r="CD243" s="213"/>
      <c r="CE243" s="127">
        <v>30</v>
      </c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221" t="s">
        <v>558</v>
      </c>
      <c r="CU243" s="222"/>
      <c r="CV243" s="222"/>
      <c r="CW243" s="222"/>
      <c r="CX243" s="222"/>
      <c r="CY243" s="222"/>
      <c r="CZ243" s="222"/>
      <c r="DA243" s="222"/>
      <c r="DB243" s="222"/>
      <c r="DC243" s="222"/>
      <c r="DD243" s="222"/>
      <c r="DE243" s="222"/>
      <c r="DF243" s="222"/>
      <c r="DG243" s="222"/>
      <c r="DH243" s="222"/>
      <c r="DI243" s="222"/>
      <c r="DJ243" s="222"/>
      <c r="DK243" s="222"/>
      <c r="DL243" s="222"/>
      <c r="DM243" s="222"/>
      <c r="DN243" s="222"/>
      <c r="DO243" s="222"/>
      <c r="DP243" s="222"/>
      <c r="DQ243" s="223"/>
      <c r="DR243" s="2"/>
      <c r="DS243" s="2"/>
      <c r="DT243" s="2"/>
      <c r="ED243" s="2"/>
      <c r="EE243" s="2"/>
      <c r="EF243" s="2"/>
      <c r="EG243" s="2"/>
      <c r="EH243" s="2"/>
    </row>
    <row r="244" spans="1:138" s="22" customFormat="1" ht="35.25" customHeight="1">
      <c r="A244" s="206" t="s">
        <v>156</v>
      </c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207"/>
      <c r="Y244" s="130" t="s">
        <v>382</v>
      </c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291" t="s">
        <v>163</v>
      </c>
      <c r="AK244" s="292"/>
      <c r="AL244" s="292"/>
      <c r="AM244" s="292"/>
      <c r="AN244" s="292"/>
      <c r="AO244" s="292"/>
      <c r="AP244" s="292"/>
      <c r="AQ244" s="292"/>
      <c r="AR244" s="292"/>
      <c r="AS244" s="292"/>
      <c r="AT244" s="292"/>
      <c r="AU244" s="292"/>
      <c r="AV244" s="292"/>
      <c r="AW244" s="292"/>
      <c r="AX244" s="292"/>
      <c r="AY244" s="292"/>
      <c r="AZ244" s="292"/>
      <c r="BA244" s="292"/>
      <c r="BB244" s="292"/>
      <c r="BC244" s="292"/>
      <c r="BD244" s="292"/>
      <c r="BE244" s="292"/>
      <c r="BF244" s="292"/>
      <c r="BG244" s="292"/>
      <c r="BH244" s="292"/>
      <c r="BI244" s="292"/>
      <c r="BJ244" s="292"/>
      <c r="BK244" s="292"/>
      <c r="BL244" s="292"/>
      <c r="BM244" s="292"/>
      <c r="BN244" s="292"/>
      <c r="BO244" s="292"/>
      <c r="BP244" s="292"/>
      <c r="BQ244" s="292"/>
      <c r="BR244" s="293"/>
      <c r="BS244" s="211">
        <v>0.4</v>
      </c>
      <c r="BT244" s="212"/>
      <c r="BU244" s="212"/>
      <c r="BV244" s="212"/>
      <c r="BW244" s="212"/>
      <c r="BX244" s="212"/>
      <c r="BY244" s="212"/>
      <c r="BZ244" s="212"/>
      <c r="CA244" s="212"/>
      <c r="CB244" s="212"/>
      <c r="CC244" s="212"/>
      <c r="CD244" s="213"/>
      <c r="CE244" s="127">
        <v>30</v>
      </c>
      <c r="CF244" s="127"/>
      <c r="CG244" s="127"/>
      <c r="CH244" s="127"/>
      <c r="CI244" s="127"/>
      <c r="CJ244" s="127"/>
      <c r="CK244" s="127"/>
      <c r="CL244" s="127"/>
      <c r="CM244" s="127"/>
      <c r="CN244" s="127"/>
      <c r="CO244" s="127"/>
      <c r="CP244" s="127"/>
      <c r="CQ244" s="127"/>
      <c r="CR244" s="127"/>
      <c r="CS244" s="127"/>
      <c r="CT244" s="221" t="s">
        <v>559</v>
      </c>
      <c r="CU244" s="222"/>
      <c r="CV244" s="222"/>
      <c r="CW244" s="222"/>
      <c r="CX244" s="222"/>
      <c r="CY244" s="222"/>
      <c r="CZ244" s="222"/>
      <c r="DA244" s="222"/>
      <c r="DB244" s="222"/>
      <c r="DC244" s="222"/>
      <c r="DD244" s="222"/>
      <c r="DE244" s="222"/>
      <c r="DF244" s="222"/>
      <c r="DG244" s="222"/>
      <c r="DH244" s="222"/>
      <c r="DI244" s="222"/>
      <c r="DJ244" s="222"/>
      <c r="DK244" s="222"/>
      <c r="DL244" s="222"/>
      <c r="DM244" s="222"/>
      <c r="DN244" s="222"/>
      <c r="DO244" s="222"/>
      <c r="DP244" s="222"/>
      <c r="DQ244" s="223"/>
      <c r="DR244" s="2"/>
      <c r="DS244" s="2"/>
      <c r="DT244" s="2"/>
      <c r="ED244" s="2"/>
      <c r="EE244" s="2"/>
      <c r="EF244" s="2"/>
      <c r="EG244" s="2"/>
      <c r="EH244" s="2"/>
    </row>
    <row r="245" spans="1:138" s="22" customFormat="1" ht="35.25" customHeight="1">
      <c r="A245" s="206" t="s">
        <v>156</v>
      </c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207"/>
      <c r="Y245" s="130" t="s">
        <v>382</v>
      </c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291" t="s">
        <v>163</v>
      </c>
      <c r="AK245" s="292"/>
      <c r="AL245" s="292"/>
      <c r="AM245" s="292"/>
      <c r="AN245" s="292"/>
      <c r="AO245" s="292"/>
      <c r="AP245" s="292"/>
      <c r="AQ245" s="292"/>
      <c r="AR245" s="292"/>
      <c r="AS245" s="292"/>
      <c r="AT245" s="292"/>
      <c r="AU245" s="292"/>
      <c r="AV245" s="292"/>
      <c r="AW245" s="292"/>
      <c r="AX245" s="292"/>
      <c r="AY245" s="292"/>
      <c r="AZ245" s="292"/>
      <c r="BA245" s="292"/>
      <c r="BB245" s="292"/>
      <c r="BC245" s="292"/>
      <c r="BD245" s="292"/>
      <c r="BE245" s="292"/>
      <c r="BF245" s="292"/>
      <c r="BG245" s="292"/>
      <c r="BH245" s="292"/>
      <c r="BI245" s="292"/>
      <c r="BJ245" s="292"/>
      <c r="BK245" s="292"/>
      <c r="BL245" s="292"/>
      <c r="BM245" s="292"/>
      <c r="BN245" s="292"/>
      <c r="BO245" s="292"/>
      <c r="BP245" s="292"/>
      <c r="BQ245" s="292"/>
      <c r="BR245" s="293"/>
      <c r="BS245" s="211">
        <v>0.4</v>
      </c>
      <c r="BT245" s="212"/>
      <c r="BU245" s="212"/>
      <c r="BV245" s="212"/>
      <c r="BW245" s="212"/>
      <c r="BX245" s="212"/>
      <c r="BY245" s="212"/>
      <c r="BZ245" s="212"/>
      <c r="CA245" s="212"/>
      <c r="CB245" s="212"/>
      <c r="CC245" s="212"/>
      <c r="CD245" s="213"/>
      <c r="CE245" s="127">
        <v>30</v>
      </c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221" t="s">
        <v>560</v>
      </c>
      <c r="CU245" s="222"/>
      <c r="CV245" s="222"/>
      <c r="CW245" s="222"/>
      <c r="CX245" s="222"/>
      <c r="CY245" s="222"/>
      <c r="CZ245" s="222"/>
      <c r="DA245" s="222"/>
      <c r="DB245" s="222"/>
      <c r="DC245" s="222"/>
      <c r="DD245" s="222"/>
      <c r="DE245" s="222"/>
      <c r="DF245" s="222"/>
      <c r="DG245" s="222"/>
      <c r="DH245" s="222"/>
      <c r="DI245" s="222"/>
      <c r="DJ245" s="222"/>
      <c r="DK245" s="222"/>
      <c r="DL245" s="222"/>
      <c r="DM245" s="222"/>
      <c r="DN245" s="222"/>
      <c r="DO245" s="222"/>
      <c r="DP245" s="222"/>
      <c r="DQ245" s="223"/>
      <c r="DR245" s="2"/>
      <c r="DS245" s="2"/>
      <c r="DT245" s="2"/>
      <c r="ED245" s="2"/>
      <c r="EE245" s="2"/>
      <c r="EF245" s="2"/>
      <c r="EG245" s="2"/>
      <c r="EH245" s="2"/>
    </row>
    <row r="246" spans="1:138" s="22" customFormat="1" ht="35.25" customHeight="1">
      <c r="A246" s="206" t="s">
        <v>156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207"/>
      <c r="Y246" s="130" t="s">
        <v>382</v>
      </c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291" t="s">
        <v>163</v>
      </c>
      <c r="AK246" s="292"/>
      <c r="AL246" s="292"/>
      <c r="AM246" s="292"/>
      <c r="AN246" s="292"/>
      <c r="AO246" s="292"/>
      <c r="AP246" s="292"/>
      <c r="AQ246" s="292"/>
      <c r="AR246" s="292"/>
      <c r="AS246" s="292"/>
      <c r="AT246" s="292"/>
      <c r="AU246" s="292"/>
      <c r="AV246" s="292"/>
      <c r="AW246" s="292"/>
      <c r="AX246" s="292"/>
      <c r="AY246" s="292"/>
      <c r="AZ246" s="292"/>
      <c r="BA246" s="292"/>
      <c r="BB246" s="292"/>
      <c r="BC246" s="292"/>
      <c r="BD246" s="292"/>
      <c r="BE246" s="292"/>
      <c r="BF246" s="292"/>
      <c r="BG246" s="292"/>
      <c r="BH246" s="292"/>
      <c r="BI246" s="292"/>
      <c r="BJ246" s="292"/>
      <c r="BK246" s="292"/>
      <c r="BL246" s="292"/>
      <c r="BM246" s="292"/>
      <c r="BN246" s="292"/>
      <c r="BO246" s="292"/>
      <c r="BP246" s="292"/>
      <c r="BQ246" s="292"/>
      <c r="BR246" s="293"/>
      <c r="BS246" s="211">
        <v>0.4</v>
      </c>
      <c r="BT246" s="212"/>
      <c r="BU246" s="212"/>
      <c r="BV246" s="212"/>
      <c r="BW246" s="212"/>
      <c r="BX246" s="212"/>
      <c r="BY246" s="212"/>
      <c r="BZ246" s="212"/>
      <c r="CA246" s="212"/>
      <c r="CB246" s="212"/>
      <c r="CC246" s="212"/>
      <c r="CD246" s="213"/>
      <c r="CE246" s="127">
        <v>30</v>
      </c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221" t="s">
        <v>561</v>
      </c>
      <c r="CU246" s="222"/>
      <c r="CV246" s="222"/>
      <c r="CW246" s="222"/>
      <c r="CX246" s="222"/>
      <c r="CY246" s="222"/>
      <c r="CZ246" s="222"/>
      <c r="DA246" s="222"/>
      <c r="DB246" s="222"/>
      <c r="DC246" s="222"/>
      <c r="DD246" s="222"/>
      <c r="DE246" s="222"/>
      <c r="DF246" s="222"/>
      <c r="DG246" s="222"/>
      <c r="DH246" s="222"/>
      <c r="DI246" s="222"/>
      <c r="DJ246" s="222"/>
      <c r="DK246" s="222"/>
      <c r="DL246" s="222"/>
      <c r="DM246" s="222"/>
      <c r="DN246" s="222"/>
      <c r="DO246" s="222"/>
      <c r="DP246" s="222"/>
      <c r="DQ246" s="223"/>
      <c r="DR246" s="2"/>
      <c r="DS246" s="2"/>
      <c r="DT246" s="2"/>
      <c r="ED246" s="2"/>
      <c r="EE246" s="2"/>
      <c r="EF246" s="2"/>
      <c r="EG246" s="2"/>
      <c r="EH246" s="2"/>
    </row>
    <row r="247" spans="1:138" s="22" customFormat="1" ht="35.25" customHeight="1">
      <c r="A247" s="206" t="s">
        <v>156</v>
      </c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207"/>
      <c r="Y247" s="130" t="s">
        <v>382</v>
      </c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291" t="s">
        <v>163</v>
      </c>
      <c r="AK247" s="292"/>
      <c r="AL247" s="292"/>
      <c r="AM247" s="292"/>
      <c r="AN247" s="292"/>
      <c r="AO247" s="292"/>
      <c r="AP247" s="292"/>
      <c r="AQ247" s="292"/>
      <c r="AR247" s="292"/>
      <c r="AS247" s="292"/>
      <c r="AT247" s="292"/>
      <c r="AU247" s="292"/>
      <c r="AV247" s="292"/>
      <c r="AW247" s="292"/>
      <c r="AX247" s="292"/>
      <c r="AY247" s="292"/>
      <c r="AZ247" s="292"/>
      <c r="BA247" s="292"/>
      <c r="BB247" s="292"/>
      <c r="BC247" s="292"/>
      <c r="BD247" s="292"/>
      <c r="BE247" s="292"/>
      <c r="BF247" s="292"/>
      <c r="BG247" s="292"/>
      <c r="BH247" s="292"/>
      <c r="BI247" s="292"/>
      <c r="BJ247" s="292"/>
      <c r="BK247" s="292"/>
      <c r="BL247" s="292"/>
      <c r="BM247" s="292"/>
      <c r="BN247" s="292"/>
      <c r="BO247" s="292"/>
      <c r="BP247" s="292"/>
      <c r="BQ247" s="292"/>
      <c r="BR247" s="293"/>
      <c r="BS247" s="211">
        <v>0.4</v>
      </c>
      <c r="BT247" s="212"/>
      <c r="BU247" s="212"/>
      <c r="BV247" s="212"/>
      <c r="BW247" s="212"/>
      <c r="BX247" s="212"/>
      <c r="BY247" s="212"/>
      <c r="BZ247" s="212"/>
      <c r="CA247" s="212"/>
      <c r="CB247" s="212"/>
      <c r="CC247" s="212"/>
      <c r="CD247" s="213"/>
      <c r="CE247" s="127">
        <v>30</v>
      </c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221" t="s">
        <v>562</v>
      </c>
      <c r="CU247" s="222"/>
      <c r="CV247" s="222"/>
      <c r="CW247" s="222"/>
      <c r="CX247" s="222"/>
      <c r="CY247" s="222"/>
      <c r="CZ247" s="222"/>
      <c r="DA247" s="222"/>
      <c r="DB247" s="222"/>
      <c r="DC247" s="222"/>
      <c r="DD247" s="222"/>
      <c r="DE247" s="222"/>
      <c r="DF247" s="222"/>
      <c r="DG247" s="222"/>
      <c r="DH247" s="222"/>
      <c r="DI247" s="222"/>
      <c r="DJ247" s="222"/>
      <c r="DK247" s="222"/>
      <c r="DL247" s="222"/>
      <c r="DM247" s="222"/>
      <c r="DN247" s="222"/>
      <c r="DO247" s="222"/>
      <c r="DP247" s="222"/>
      <c r="DQ247" s="223"/>
      <c r="DR247" s="2"/>
      <c r="DS247" s="2"/>
      <c r="DT247" s="2"/>
      <c r="ED247" s="2"/>
      <c r="EE247" s="2"/>
      <c r="EF247" s="2"/>
      <c r="EG247" s="2"/>
      <c r="EH247" s="2"/>
    </row>
    <row r="248" spans="1:138" s="22" customFormat="1" ht="35.25" customHeight="1">
      <c r="A248" s="206" t="s">
        <v>156</v>
      </c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207"/>
      <c r="Y248" s="130" t="s">
        <v>382</v>
      </c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291" t="s">
        <v>163</v>
      </c>
      <c r="AK248" s="292"/>
      <c r="AL248" s="292"/>
      <c r="AM248" s="292"/>
      <c r="AN248" s="292"/>
      <c r="AO248" s="292"/>
      <c r="AP248" s="292"/>
      <c r="AQ248" s="292"/>
      <c r="AR248" s="292"/>
      <c r="AS248" s="292"/>
      <c r="AT248" s="292"/>
      <c r="AU248" s="292"/>
      <c r="AV248" s="292"/>
      <c r="AW248" s="292"/>
      <c r="AX248" s="292"/>
      <c r="AY248" s="292"/>
      <c r="AZ248" s="292"/>
      <c r="BA248" s="292"/>
      <c r="BB248" s="292"/>
      <c r="BC248" s="292"/>
      <c r="BD248" s="292"/>
      <c r="BE248" s="292"/>
      <c r="BF248" s="292"/>
      <c r="BG248" s="292"/>
      <c r="BH248" s="292"/>
      <c r="BI248" s="292"/>
      <c r="BJ248" s="292"/>
      <c r="BK248" s="292"/>
      <c r="BL248" s="292"/>
      <c r="BM248" s="292"/>
      <c r="BN248" s="292"/>
      <c r="BO248" s="292"/>
      <c r="BP248" s="292"/>
      <c r="BQ248" s="292"/>
      <c r="BR248" s="293"/>
      <c r="BS248" s="211">
        <v>0.4</v>
      </c>
      <c r="BT248" s="212"/>
      <c r="BU248" s="212"/>
      <c r="BV248" s="212"/>
      <c r="BW248" s="212"/>
      <c r="BX248" s="212"/>
      <c r="BY248" s="212"/>
      <c r="BZ248" s="212"/>
      <c r="CA248" s="212"/>
      <c r="CB248" s="212"/>
      <c r="CC248" s="212"/>
      <c r="CD248" s="213"/>
      <c r="CE248" s="127">
        <v>30</v>
      </c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221" t="s">
        <v>563</v>
      </c>
      <c r="CU248" s="222"/>
      <c r="CV248" s="222"/>
      <c r="CW248" s="222"/>
      <c r="CX248" s="222"/>
      <c r="CY248" s="222"/>
      <c r="CZ248" s="222"/>
      <c r="DA248" s="222"/>
      <c r="DB248" s="222"/>
      <c r="DC248" s="222"/>
      <c r="DD248" s="222"/>
      <c r="DE248" s="222"/>
      <c r="DF248" s="222"/>
      <c r="DG248" s="222"/>
      <c r="DH248" s="222"/>
      <c r="DI248" s="222"/>
      <c r="DJ248" s="222"/>
      <c r="DK248" s="222"/>
      <c r="DL248" s="222"/>
      <c r="DM248" s="222"/>
      <c r="DN248" s="222"/>
      <c r="DO248" s="222"/>
      <c r="DP248" s="222"/>
      <c r="DQ248" s="223"/>
      <c r="DR248" s="2"/>
      <c r="DS248" s="2"/>
      <c r="DT248" s="2"/>
      <c r="ED248" s="2"/>
      <c r="EE248" s="2"/>
      <c r="EF248" s="2"/>
      <c r="EG248" s="2"/>
      <c r="EH248" s="2"/>
    </row>
    <row r="249" spans="1:138" s="22" customFormat="1" ht="35.25" customHeight="1">
      <c r="A249" s="206" t="s">
        <v>156</v>
      </c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207"/>
      <c r="Y249" s="130" t="s">
        <v>382</v>
      </c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291" t="s">
        <v>163</v>
      </c>
      <c r="AK249" s="292"/>
      <c r="AL249" s="292"/>
      <c r="AM249" s="292"/>
      <c r="AN249" s="292"/>
      <c r="AO249" s="292"/>
      <c r="AP249" s="292"/>
      <c r="AQ249" s="292"/>
      <c r="AR249" s="292"/>
      <c r="AS249" s="292"/>
      <c r="AT249" s="292"/>
      <c r="AU249" s="292"/>
      <c r="AV249" s="292"/>
      <c r="AW249" s="292"/>
      <c r="AX249" s="292"/>
      <c r="AY249" s="292"/>
      <c r="AZ249" s="292"/>
      <c r="BA249" s="292"/>
      <c r="BB249" s="292"/>
      <c r="BC249" s="292"/>
      <c r="BD249" s="292"/>
      <c r="BE249" s="292"/>
      <c r="BF249" s="292"/>
      <c r="BG249" s="292"/>
      <c r="BH249" s="292"/>
      <c r="BI249" s="292"/>
      <c r="BJ249" s="292"/>
      <c r="BK249" s="292"/>
      <c r="BL249" s="292"/>
      <c r="BM249" s="292"/>
      <c r="BN249" s="292"/>
      <c r="BO249" s="292"/>
      <c r="BP249" s="292"/>
      <c r="BQ249" s="292"/>
      <c r="BR249" s="293"/>
      <c r="BS249" s="211">
        <v>0.4</v>
      </c>
      <c r="BT249" s="212"/>
      <c r="BU249" s="212"/>
      <c r="BV249" s="212"/>
      <c r="BW249" s="212"/>
      <c r="BX249" s="212"/>
      <c r="BY249" s="212"/>
      <c r="BZ249" s="212"/>
      <c r="CA249" s="212"/>
      <c r="CB249" s="212"/>
      <c r="CC249" s="212"/>
      <c r="CD249" s="213"/>
      <c r="CE249" s="127">
        <v>30</v>
      </c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221" t="s">
        <v>564</v>
      </c>
      <c r="CU249" s="222"/>
      <c r="CV249" s="222"/>
      <c r="CW249" s="222"/>
      <c r="CX249" s="222"/>
      <c r="CY249" s="222"/>
      <c r="CZ249" s="222"/>
      <c r="DA249" s="222"/>
      <c r="DB249" s="222"/>
      <c r="DC249" s="222"/>
      <c r="DD249" s="222"/>
      <c r="DE249" s="222"/>
      <c r="DF249" s="222"/>
      <c r="DG249" s="222"/>
      <c r="DH249" s="222"/>
      <c r="DI249" s="222"/>
      <c r="DJ249" s="222"/>
      <c r="DK249" s="222"/>
      <c r="DL249" s="222"/>
      <c r="DM249" s="222"/>
      <c r="DN249" s="222"/>
      <c r="DO249" s="222"/>
      <c r="DP249" s="222"/>
      <c r="DQ249" s="223"/>
      <c r="DR249" s="2"/>
      <c r="DS249" s="2"/>
      <c r="DT249" s="2"/>
      <c r="ED249" s="2"/>
      <c r="EE249" s="2"/>
      <c r="EF249" s="2"/>
      <c r="EG249" s="2"/>
      <c r="EH249" s="2"/>
    </row>
    <row r="250" spans="1:138" s="22" customFormat="1" ht="35.25" customHeight="1">
      <c r="A250" s="206" t="s">
        <v>156</v>
      </c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207"/>
      <c r="Y250" s="130" t="s">
        <v>382</v>
      </c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291" t="s">
        <v>163</v>
      </c>
      <c r="AK250" s="292"/>
      <c r="AL250" s="292"/>
      <c r="AM250" s="292"/>
      <c r="AN250" s="292"/>
      <c r="AO250" s="292"/>
      <c r="AP250" s="292"/>
      <c r="AQ250" s="292"/>
      <c r="AR250" s="292"/>
      <c r="AS250" s="292"/>
      <c r="AT250" s="292"/>
      <c r="AU250" s="292"/>
      <c r="AV250" s="292"/>
      <c r="AW250" s="292"/>
      <c r="AX250" s="292"/>
      <c r="AY250" s="292"/>
      <c r="AZ250" s="292"/>
      <c r="BA250" s="292"/>
      <c r="BB250" s="292"/>
      <c r="BC250" s="292"/>
      <c r="BD250" s="292"/>
      <c r="BE250" s="292"/>
      <c r="BF250" s="292"/>
      <c r="BG250" s="292"/>
      <c r="BH250" s="292"/>
      <c r="BI250" s="292"/>
      <c r="BJ250" s="292"/>
      <c r="BK250" s="292"/>
      <c r="BL250" s="292"/>
      <c r="BM250" s="292"/>
      <c r="BN250" s="292"/>
      <c r="BO250" s="292"/>
      <c r="BP250" s="292"/>
      <c r="BQ250" s="292"/>
      <c r="BR250" s="293"/>
      <c r="BS250" s="211">
        <v>0.4</v>
      </c>
      <c r="BT250" s="212"/>
      <c r="BU250" s="212"/>
      <c r="BV250" s="212"/>
      <c r="BW250" s="212"/>
      <c r="BX250" s="212"/>
      <c r="BY250" s="212"/>
      <c r="BZ250" s="212"/>
      <c r="CA250" s="212"/>
      <c r="CB250" s="212"/>
      <c r="CC250" s="212"/>
      <c r="CD250" s="213"/>
      <c r="CE250" s="127">
        <v>30</v>
      </c>
      <c r="CF250" s="127"/>
      <c r="CG250" s="127"/>
      <c r="CH250" s="127"/>
      <c r="CI250" s="127"/>
      <c r="CJ250" s="127"/>
      <c r="CK250" s="127"/>
      <c r="CL250" s="127"/>
      <c r="CM250" s="127"/>
      <c r="CN250" s="127"/>
      <c r="CO250" s="127"/>
      <c r="CP250" s="127"/>
      <c r="CQ250" s="127"/>
      <c r="CR250" s="127"/>
      <c r="CS250" s="127"/>
      <c r="CT250" s="221" t="s">
        <v>565</v>
      </c>
      <c r="CU250" s="222"/>
      <c r="CV250" s="222"/>
      <c r="CW250" s="222"/>
      <c r="CX250" s="222"/>
      <c r="CY250" s="222"/>
      <c r="CZ250" s="222"/>
      <c r="DA250" s="222"/>
      <c r="DB250" s="222"/>
      <c r="DC250" s="222"/>
      <c r="DD250" s="222"/>
      <c r="DE250" s="222"/>
      <c r="DF250" s="222"/>
      <c r="DG250" s="222"/>
      <c r="DH250" s="222"/>
      <c r="DI250" s="222"/>
      <c r="DJ250" s="222"/>
      <c r="DK250" s="222"/>
      <c r="DL250" s="222"/>
      <c r="DM250" s="222"/>
      <c r="DN250" s="222"/>
      <c r="DO250" s="222"/>
      <c r="DP250" s="222"/>
      <c r="DQ250" s="223"/>
      <c r="DR250" s="2"/>
      <c r="DS250" s="2"/>
      <c r="DT250" s="2"/>
      <c r="ED250" s="2"/>
      <c r="EE250" s="2"/>
      <c r="EF250" s="2"/>
      <c r="EG250" s="2"/>
      <c r="EH250" s="2"/>
    </row>
    <row r="251" spans="1:138" s="22" customFormat="1" ht="54.75" customHeight="1">
      <c r="A251" s="206" t="s">
        <v>156</v>
      </c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207"/>
      <c r="Y251" s="130" t="s">
        <v>385</v>
      </c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291" t="s">
        <v>163</v>
      </c>
      <c r="AK251" s="292"/>
      <c r="AL251" s="292"/>
      <c r="AM251" s="292"/>
      <c r="AN251" s="292"/>
      <c r="AO251" s="292"/>
      <c r="AP251" s="292"/>
      <c r="AQ251" s="292"/>
      <c r="AR251" s="292"/>
      <c r="AS251" s="292"/>
      <c r="AT251" s="292"/>
      <c r="AU251" s="292"/>
      <c r="AV251" s="292"/>
      <c r="AW251" s="292"/>
      <c r="AX251" s="292"/>
      <c r="AY251" s="292"/>
      <c r="AZ251" s="292"/>
      <c r="BA251" s="292"/>
      <c r="BB251" s="292"/>
      <c r="BC251" s="292"/>
      <c r="BD251" s="292"/>
      <c r="BE251" s="292"/>
      <c r="BF251" s="292"/>
      <c r="BG251" s="292"/>
      <c r="BH251" s="292"/>
      <c r="BI251" s="292"/>
      <c r="BJ251" s="292"/>
      <c r="BK251" s="292"/>
      <c r="BL251" s="292"/>
      <c r="BM251" s="292"/>
      <c r="BN251" s="292"/>
      <c r="BO251" s="292"/>
      <c r="BP251" s="292"/>
      <c r="BQ251" s="292"/>
      <c r="BR251" s="293"/>
      <c r="BS251" s="211">
        <v>0.4</v>
      </c>
      <c r="BT251" s="212"/>
      <c r="BU251" s="212"/>
      <c r="BV251" s="212"/>
      <c r="BW251" s="212"/>
      <c r="BX251" s="212"/>
      <c r="BY251" s="212"/>
      <c r="BZ251" s="212"/>
      <c r="CA251" s="212"/>
      <c r="CB251" s="212"/>
      <c r="CC251" s="212"/>
      <c r="CD251" s="213"/>
      <c r="CE251" s="127">
        <v>1</v>
      </c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221" t="s">
        <v>566</v>
      </c>
      <c r="CU251" s="222"/>
      <c r="CV251" s="222"/>
      <c r="CW251" s="222"/>
      <c r="CX251" s="222"/>
      <c r="CY251" s="222"/>
      <c r="CZ251" s="222"/>
      <c r="DA251" s="222"/>
      <c r="DB251" s="222"/>
      <c r="DC251" s="222"/>
      <c r="DD251" s="222"/>
      <c r="DE251" s="222"/>
      <c r="DF251" s="222"/>
      <c r="DG251" s="222"/>
      <c r="DH251" s="222"/>
      <c r="DI251" s="222"/>
      <c r="DJ251" s="222"/>
      <c r="DK251" s="222"/>
      <c r="DL251" s="222"/>
      <c r="DM251" s="222"/>
      <c r="DN251" s="222"/>
      <c r="DO251" s="222"/>
      <c r="DP251" s="222"/>
      <c r="DQ251" s="223"/>
      <c r="DR251" s="2"/>
      <c r="DS251" s="2"/>
      <c r="DT251" s="2"/>
      <c r="ED251" s="2"/>
      <c r="EE251" s="2"/>
      <c r="EF251" s="2"/>
      <c r="EG251" s="2"/>
      <c r="EH251" s="2"/>
    </row>
    <row r="252" spans="1:139" s="22" customFormat="1" ht="12.75">
      <c r="A252" s="31"/>
      <c r="B252" s="128" t="s">
        <v>5</v>
      </c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9"/>
      <c r="Y252" s="169" t="s">
        <v>12</v>
      </c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1"/>
      <c r="AJ252" s="132" t="s">
        <v>12</v>
      </c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0" t="s">
        <v>12</v>
      </c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27">
        <f>SUM(CE215:CS251)</f>
        <v>3294</v>
      </c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218" t="s">
        <v>12</v>
      </c>
      <c r="CU252" s="219"/>
      <c r="CV252" s="219"/>
      <c r="CW252" s="219"/>
      <c r="CX252" s="219"/>
      <c r="CY252" s="219"/>
      <c r="CZ252" s="219"/>
      <c r="DA252" s="219"/>
      <c r="DB252" s="219"/>
      <c r="DC252" s="219"/>
      <c r="DD252" s="219"/>
      <c r="DE252" s="219"/>
      <c r="DF252" s="219"/>
      <c r="DG252" s="219"/>
      <c r="DH252" s="219"/>
      <c r="DI252" s="219"/>
      <c r="DJ252" s="219"/>
      <c r="DK252" s="219"/>
      <c r="DL252" s="219"/>
      <c r="DM252" s="219"/>
      <c r="DN252" s="219"/>
      <c r="DO252" s="219"/>
      <c r="DP252" s="219"/>
      <c r="DQ252" s="220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20"/>
      <c r="EE252" s="20"/>
      <c r="EF252" s="20"/>
      <c r="EG252" s="20"/>
      <c r="EH252" s="20"/>
      <c r="EI252" s="20"/>
    </row>
    <row r="253" spans="1:139" s="22" customFormat="1" ht="12.75">
      <c r="A253" s="19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20"/>
      <c r="EE253" s="20"/>
      <c r="EF253" s="20"/>
      <c r="EG253" s="20"/>
      <c r="EH253" s="20"/>
      <c r="EI253" s="20"/>
    </row>
    <row r="254" spans="4:131" s="22" customFormat="1" ht="15.75" customHeight="1">
      <c r="D254" s="216" t="s">
        <v>82</v>
      </c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V254" s="101" t="s">
        <v>285</v>
      </c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217" t="s">
        <v>83</v>
      </c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7"/>
      <c r="DH254" s="217"/>
      <c r="DI254" s="217"/>
      <c r="DJ254" s="217"/>
      <c r="DK254" s="217"/>
      <c r="DL254" s="217"/>
      <c r="DM254" s="217"/>
      <c r="DN254" s="217"/>
      <c r="DO254" s="217"/>
      <c r="DP254" s="217"/>
      <c r="DQ254" s="217"/>
      <c r="DR254" s="217"/>
      <c r="DS254" s="217"/>
      <c r="DT254" s="217"/>
      <c r="DU254" s="217"/>
      <c r="DV254" s="217"/>
      <c r="DW254" s="217"/>
      <c r="DX254" s="217"/>
      <c r="DY254" s="217"/>
      <c r="DZ254" s="217"/>
      <c r="EA254" s="217"/>
    </row>
    <row r="255" spans="48:131" s="70" customFormat="1" ht="11.25" customHeight="1">
      <c r="AV255" s="214" t="s">
        <v>75</v>
      </c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  <c r="BI255" s="214"/>
      <c r="BJ255" s="214"/>
      <c r="BK255" s="214"/>
      <c r="BL255" s="214"/>
      <c r="BM255" s="214"/>
      <c r="BN255" s="214"/>
      <c r="BO255" s="214"/>
      <c r="BP255" s="214"/>
      <c r="BQ255" s="214"/>
      <c r="BR255" s="214"/>
      <c r="BS255" s="214"/>
      <c r="BT255" s="214"/>
      <c r="BU255" s="214"/>
      <c r="BV255" s="214"/>
      <c r="BW255" s="214"/>
      <c r="BX255" s="214"/>
      <c r="BY255" s="214"/>
      <c r="CB255" s="214" t="s">
        <v>76</v>
      </c>
      <c r="CC255" s="214"/>
      <c r="CD255" s="214"/>
      <c r="CE255" s="214"/>
      <c r="CF255" s="214"/>
      <c r="CG255" s="214"/>
      <c r="CH255" s="214"/>
      <c r="CI255" s="214"/>
      <c r="CJ255" s="214"/>
      <c r="CK255" s="214"/>
      <c r="CL255" s="214"/>
      <c r="CM255" s="214"/>
      <c r="CN255" s="214"/>
      <c r="CO255" s="214"/>
      <c r="CP255" s="214"/>
      <c r="CQ255" s="214"/>
      <c r="CR255" s="214"/>
      <c r="CS255" s="214"/>
      <c r="CT255" s="214"/>
      <c r="CU255" s="214"/>
      <c r="CV255" s="214"/>
      <c r="CW255" s="214"/>
      <c r="CX255" s="214"/>
      <c r="CY255" s="214"/>
      <c r="CZ255" s="214"/>
      <c r="DA255" s="214"/>
      <c r="DB255" s="214"/>
      <c r="DC255" s="214"/>
      <c r="DD255" s="214"/>
      <c r="DE255" s="214"/>
      <c r="DH255" s="214" t="s">
        <v>77</v>
      </c>
      <c r="DI255" s="214"/>
      <c r="DJ255" s="214"/>
      <c r="DK255" s="214"/>
      <c r="DL255" s="214"/>
      <c r="DM255" s="214"/>
      <c r="DN255" s="214"/>
      <c r="DO255" s="214"/>
      <c r="DP255" s="214"/>
      <c r="DQ255" s="214"/>
      <c r="DR255" s="214"/>
      <c r="DS255" s="214"/>
      <c r="DT255" s="214"/>
      <c r="DU255" s="214"/>
      <c r="DV255" s="214"/>
      <c r="DW255" s="214"/>
      <c r="DX255" s="214"/>
      <c r="DY255" s="214"/>
      <c r="DZ255" s="214"/>
      <c r="EA255" s="214"/>
    </row>
    <row r="256" spans="4:131" s="22" customFormat="1" ht="63.75" customHeight="1">
      <c r="D256" s="216" t="s">
        <v>74</v>
      </c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V256" s="149" t="s">
        <v>538</v>
      </c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CB256" s="149" t="s">
        <v>539</v>
      </c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H256" s="217"/>
      <c r="DI256" s="217"/>
      <c r="DJ256" s="217"/>
      <c r="DK256" s="217"/>
      <c r="DL256" s="217"/>
      <c r="DM256" s="217"/>
      <c r="DN256" s="217"/>
      <c r="DO256" s="217"/>
      <c r="DP256" s="217"/>
      <c r="DQ256" s="217"/>
      <c r="DR256" s="217"/>
      <c r="DS256" s="217"/>
      <c r="DT256" s="217"/>
      <c r="DU256" s="217"/>
      <c r="DV256" s="217"/>
      <c r="DW256" s="217"/>
      <c r="DX256" s="217"/>
      <c r="DY256" s="217"/>
      <c r="DZ256" s="217"/>
      <c r="EA256" s="217"/>
    </row>
    <row r="257" spans="48:131" s="70" customFormat="1" ht="11.25" customHeight="1">
      <c r="AV257" s="214" t="s">
        <v>75</v>
      </c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  <c r="BI257" s="214"/>
      <c r="BJ257" s="214"/>
      <c r="BK257" s="214"/>
      <c r="BL257" s="214"/>
      <c r="BM257" s="214"/>
      <c r="BN257" s="214"/>
      <c r="BO257" s="214"/>
      <c r="BP257" s="214"/>
      <c r="BQ257" s="214"/>
      <c r="BR257" s="214"/>
      <c r="BS257" s="214"/>
      <c r="BT257" s="214"/>
      <c r="BU257" s="214"/>
      <c r="BV257" s="214"/>
      <c r="BW257" s="214"/>
      <c r="BX257" s="214"/>
      <c r="BY257" s="214"/>
      <c r="CB257" s="214" t="s">
        <v>76</v>
      </c>
      <c r="CC257" s="214"/>
      <c r="CD257" s="214"/>
      <c r="CE257" s="214"/>
      <c r="CF257" s="214"/>
      <c r="CG257" s="214"/>
      <c r="CH257" s="214"/>
      <c r="CI257" s="214"/>
      <c r="CJ257" s="214"/>
      <c r="CK257" s="214"/>
      <c r="CL257" s="214"/>
      <c r="CM257" s="214"/>
      <c r="CN257" s="214"/>
      <c r="CO257" s="214"/>
      <c r="CP257" s="214"/>
      <c r="CQ257" s="214"/>
      <c r="CR257" s="214"/>
      <c r="CS257" s="214"/>
      <c r="CT257" s="214"/>
      <c r="CU257" s="214"/>
      <c r="CV257" s="214"/>
      <c r="CW257" s="214"/>
      <c r="CX257" s="214"/>
      <c r="CY257" s="214"/>
      <c r="CZ257" s="214"/>
      <c r="DA257" s="214"/>
      <c r="DB257" s="214"/>
      <c r="DC257" s="214"/>
      <c r="DD257" s="214"/>
      <c r="DE257" s="214"/>
      <c r="DH257" s="214" t="s">
        <v>77</v>
      </c>
      <c r="DI257" s="214"/>
      <c r="DJ257" s="214"/>
      <c r="DK257" s="214"/>
      <c r="DL257" s="214"/>
      <c r="DM257" s="214"/>
      <c r="DN257" s="214"/>
      <c r="DO257" s="214"/>
      <c r="DP257" s="214"/>
      <c r="DQ257" s="214"/>
      <c r="DR257" s="214"/>
      <c r="DS257" s="214"/>
      <c r="DT257" s="214"/>
      <c r="DU257" s="214"/>
      <c r="DV257" s="214"/>
      <c r="DW257" s="214"/>
      <c r="DX257" s="214"/>
      <c r="DY257" s="214"/>
      <c r="DZ257" s="214"/>
      <c r="EA257" s="214"/>
    </row>
    <row r="258" spans="1:128" s="22" customFormat="1" ht="12.7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V258" s="163" t="s">
        <v>158</v>
      </c>
      <c r="AW258" s="163"/>
      <c r="AX258" s="163"/>
      <c r="AY258" s="163"/>
      <c r="AZ258" s="163"/>
      <c r="BA258" s="163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3"/>
      <c r="BL258" s="163"/>
      <c r="BM258" s="163"/>
      <c r="BN258" s="163"/>
      <c r="BO258" s="163"/>
      <c r="BP258" s="163"/>
      <c r="BQ258" s="163"/>
      <c r="BR258" s="163"/>
      <c r="BS258" s="163"/>
      <c r="BT258" s="163"/>
      <c r="BU258" s="163"/>
      <c r="BV258" s="163"/>
      <c r="BW258" s="163"/>
      <c r="BX258" s="163"/>
      <c r="BY258" s="163"/>
      <c r="CB258" s="215" t="s">
        <v>78</v>
      </c>
      <c r="CC258" s="215"/>
      <c r="CD258" s="163" t="s">
        <v>288</v>
      </c>
      <c r="CE258" s="163"/>
      <c r="CF258" s="163"/>
      <c r="CG258" s="22" t="s">
        <v>78</v>
      </c>
      <c r="CI258" s="163" t="s">
        <v>70</v>
      </c>
      <c r="CJ258" s="163"/>
      <c r="CK258" s="163"/>
      <c r="CL258" s="163"/>
      <c r="CM258" s="163"/>
      <c r="CN258" s="163"/>
      <c r="CO258" s="163"/>
      <c r="CP258" s="163"/>
      <c r="CQ258" s="163"/>
      <c r="CR258" s="163"/>
      <c r="CS258" s="163"/>
      <c r="CT258" s="163"/>
      <c r="CU258" s="215">
        <v>20</v>
      </c>
      <c r="CV258" s="215"/>
      <c r="CW258" s="215"/>
      <c r="CX258" s="215"/>
      <c r="CY258" s="162" t="s">
        <v>137</v>
      </c>
      <c r="CZ258" s="162"/>
      <c r="DA258" s="162"/>
      <c r="DB258" s="22" t="s">
        <v>79</v>
      </c>
      <c r="DS258" s="2"/>
      <c r="DT258" s="2"/>
      <c r="DU258" s="2"/>
      <c r="DV258" s="2"/>
      <c r="DW258" s="2"/>
      <c r="DX258" s="2"/>
    </row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</sheetData>
  <sheetProtection/>
  <mergeCells count="1379">
    <mergeCell ref="A251:X251"/>
    <mergeCell ref="Y251:AI251"/>
    <mergeCell ref="AJ251:BR251"/>
    <mergeCell ref="BS251:CD251"/>
    <mergeCell ref="CE251:CS251"/>
    <mergeCell ref="CT251:DQ251"/>
    <mergeCell ref="CT250:DQ250"/>
    <mergeCell ref="A250:X250"/>
    <mergeCell ref="Y250:AI250"/>
    <mergeCell ref="AJ250:BR250"/>
    <mergeCell ref="BS250:CD250"/>
    <mergeCell ref="CE250:CS250"/>
    <mergeCell ref="CT248:DQ248"/>
    <mergeCell ref="A249:X249"/>
    <mergeCell ref="Y249:AI249"/>
    <mergeCell ref="AJ249:BR249"/>
    <mergeCell ref="BS249:CD249"/>
    <mergeCell ref="CE249:CS249"/>
    <mergeCell ref="CT249:DQ249"/>
    <mergeCell ref="A248:X248"/>
    <mergeCell ref="Y248:AI248"/>
    <mergeCell ref="AJ248:BR248"/>
    <mergeCell ref="BS248:CD248"/>
    <mergeCell ref="CE248:CS248"/>
    <mergeCell ref="CT246:DQ246"/>
    <mergeCell ref="A247:X247"/>
    <mergeCell ref="Y247:AI247"/>
    <mergeCell ref="AJ247:BR247"/>
    <mergeCell ref="BS247:CD247"/>
    <mergeCell ref="CE247:CS247"/>
    <mergeCell ref="CT247:DQ247"/>
    <mergeCell ref="A246:X246"/>
    <mergeCell ref="Y246:AI246"/>
    <mergeCell ref="AJ246:BR246"/>
    <mergeCell ref="BS246:CD246"/>
    <mergeCell ref="CE246:CS246"/>
    <mergeCell ref="CT244:DQ244"/>
    <mergeCell ref="A245:X245"/>
    <mergeCell ref="Y245:AI245"/>
    <mergeCell ref="AJ245:BR245"/>
    <mergeCell ref="BS245:CD245"/>
    <mergeCell ref="CE245:CS245"/>
    <mergeCell ref="CT245:DQ245"/>
    <mergeCell ref="A244:X244"/>
    <mergeCell ref="Y244:AI244"/>
    <mergeCell ref="AJ244:BR244"/>
    <mergeCell ref="BS244:CD244"/>
    <mergeCell ref="CE244:CS244"/>
    <mergeCell ref="CT242:DQ242"/>
    <mergeCell ref="A243:X243"/>
    <mergeCell ref="Y243:AI243"/>
    <mergeCell ref="AJ243:BR243"/>
    <mergeCell ref="BS243:CD243"/>
    <mergeCell ref="CE243:CS243"/>
    <mergeCell ref="CT243:DQ243"/>
    <mergeCell ref="A242:X242"/>
    <mergeCell ref="Y242:AI242"/>
    <mergeCell ref="AJ242:BR242"/>
    <mergeCell ref="BS242:CD242"/>
    <mergeCell ref="CE242:CS242"/>
    <mergeCell ref="CT240:DQ240"/>
    <mergeCell ref="A241:X241"/>
    <mergeCell ref="Y241:AI241"/>
    <mergeCell ref="AJ241:BR241"/>
    <mergeCell ref="BS241:CD241"/>
    <mergeCell ref="CE241:CS241"/>
    <mergeCell ref="CT241:DQ241"/>
    <mergeCell ref="A240:X240"/>
    <mergeCell ref="Y240:AI240"/>
    <mergeCell ref="AJ240:BR240"/>
    <mergeCell ref="BS240:CD240"/>
    <mergeCell ref="CE240:CS240"/>
    <mergeCell ref="CT238:DQ238"/>
    <mergeCell ref="A239:X239"/>
    <mergeCell ref="Y239:AI239"/>
    <mergeCell ref="AJ239:BR239"/>
    <mergeCell ref="BS239:CD239"/>
    <mergeCell ref="CE239:CS239"/>
    <mergeCell ref="CT239:DQ239"/>
    <mergeCell ref="A238:X238"/>
    <mergeCell ref="Y238:AI238"/>
    <mergeCell ref="AJ238:BR238"/>
    <mergeCell ref="BS238:CD238"/>
    <mergeCell ref="CE238:CS238"/>
    <mergeCell ref="CT236:DQ236"/>
    <mergeCell ref="A237:X237"/>
    <mergeCell ref="Y237:AI237"/>
    <mergeCell ref="AJ237:BR237"/>
    <mergeCell ref="BS237:CD237"/>
    <mergeCell ref="CE237:CS237"/>
    <mergeCell ref="CT237:DQ237"/>
    <mergeCell ref="A236:X236"/>
    <mergeCell ref="Y236:AI236"/>
    <mergeCell ref="AJ236:BR236"/>
    <mergeCell ref="BS236:CD236"/>
    <mergeCell ref="CE236:CS236"/>
    <mergeCell ref="CT234:DQ234"/>
    <mergeCell ref="A235:X235"/>
    <mergeCell ref="Y235:AI235"/>
    <mergeCell ref="AJ235:BR235"/>
    <mergeCell ref="BS235:CD235"/>
    <mergeCell ref="CE235:CS235"/>
    <mergeCell ref="CT235:DQ235"/>
    <mergeCell ref="A234:X234"/>
    <mergeCell ref="Y234:AI234"/>
    <mergeCell ref="AJ234:BR234"/>
    <mergeCell ref="BS234:CD234"/>
    <mergeCell ref="CE234:CS234"/>
    <mergeCell ref="CT232:DQ232"/>
    <mergeCell ref="A233:X233"/>
    <mergeCell ref="Y233:AI233"/>
    <mergeCell ref="AJ233:BR233"/>
    <mergeCell ref="BS233:CD233"/>
    <mergeCell ref="CE233:CS233"/>
    <mergeCell ref="CT233:DQ233"/>
    <mergeCell ref="A232:X232"/>
    <mergeCell ref="Y232:AI232"/>
    <mergeCell ref="AJ232:BR232"/>
    <mergeCell ref="BS232:CD232"/>
    <mergeCell ref="CE232:CS232"/>
    <mergeCell ref="A231:X231"/>
    <mergeCell ref="Y231:AI231"/>
    <mergeCell ref="AJ231:BR231"/>
    <mergeCell ref="BS231:CD231"/>
    <mergeCell ref="CE231:CS231"/>
    <mergeCell ref="CT231:DQ231"/>
    <mergeCell ref="A230:X230"/>
    <mergeCell ref="Y230:AI230"/>
    <mergeCell ref="AJ230:BR230"/>
    <mergeCell ref="BS230:CD230"/>
    <mergeCell ref="CE230:CS230"/>
    <mergeCell ref="CT230:DQ230"/>
    <mergeCell ref="A227:X227"/>
    <mergeCell ref="Y227:AI227"/>
    <mergeCell ref="AJ227:BR227"/>
    <mergeCell ref="A229:X229"/>
    <mergeCell ref="Y229:AI229"/>
    <mergeCell ref="AJ229:BR229"/>
    <mergeCell ref="A228:X228"/>
    <mergeCell ref="Y228:AI228"/>
    <mergeCell ref="AJ228:BR228"/>
    <mergeCell ref="BS228:CD228"/>
    <mergeCell ref="CE228:CS228"/>
    <mergeCell ref="CT228:DQ228"/>
    <mergeCell ref="A226:X226"/>
    <mergeCell ref="Y226:AI226"/>
    <mergeCell ref="AJ226:BR226"/>
    <mergeCell ref="BS226:CD226"/>
    <mergeCell ref="CE226:CS226"/>
    <mergeCell ref="CT226:DQ226"/>
    <mergeCell ref="CT229:DQ229"/>
    <mergeCell ref="Y225:AI225"/>
    <mergeCell ref="AJ225:BR225"/>
    <mergeCell ref="BS225:CD225"/>
    <mergeCell ref="CE225:CS225"/>
    <mergeCell ref="BS227:CD227"/>
    <mergeCell ref="CE227:CS227"/>
    <mergeCell ref="CT227:DQ227"/>
    <mergeCell ref="BS229:CD229"/>
    <mergeCell ref="CE229:CS229"/>
    <mergeCell ref="CT225:DQ225"/>
    <mergeCell ref="A224:X224"/>
    <mergeCell ref="Y224:AI224"/>
    <mergeCell ref="AJ224:BR224"/>
    <mergeCell ref="BS224:CD224"/>
    <mergeCell ref="CE224:CS224"/>
    <mergeCell ref="CT224:DQ224"/>
    <mergeCell ref="A225:X225"/>
    <mergeCell ref="Y221:AI221"/>
    <mergeCell ref="AJ221:BR221"/>
    <mergeCell ref="CT223:DQ223"/>
    <mergeCell ref="A223:X223"/>
    <mergeCell ref="Y223:AI223"/>
    <mergeCell ref="AJ223:BR223"/>
    <mergeCell ref="BS223:CD223"/>
    <mergeCell ref="CE223:CS223"/>
    <mergeCell ref="A222:X222"/>
    <mergeCell ref="Y222:AI222"/>
    <mergeCell ref="AJ222:BR222"/>
    <mergeCell ref="BS222:CD222"/>
    <mergeCell ref="CE222:CS222"/>
    <mergeCell ref="CT222:DQ222"/>
    <mergeCell ref="BS221:CD221"/>
    <mergeCell ref="CE221:CS221"/>
    <mergeCell ref="CT220:DQ220"/>
    <mergeCell ref="A220:X220"/>
    <mergeCell ref="Y220:AI220"/>
    <mergeCell ref="AJ220:BR220"/>
    <mergeCell ref="BS220:CD220"/>
    <mergeCell ref="CE220:CS220"/>
    <mergeCell ref="CT221:DQ221"/>
    <mergeCell ref="A221:X221"/>
    <mergeCell ref="CT219:DQ219"/>
    <mergeCell ref="A219:X219"/>
    <mergeCell ref="Y219:AI219"/>
    <mergeCell ref="AJ219:BR219"/>
    <mergeCell ref="BS219:CD219"/>
    <mergeCell ref="CE219:CS219"/>
    <mergeCell ref="A218:X218"/>
    <mergeCell ref="Y218:AI218"/>
    <mergeCell ref="AJ218:BR218"/>
    <mergeCell ref="BS218:CD218"/>
    <mergeCell ref="CE218:CS218"/>
    <mergeCell ref="CT218:DQ218"/>
    <mergeCell ref="CE217:CS217"/>
    <mergeCell ref="CT217:DQ217"/>
    <mergeCell ref="A143:X143"/>
    <mergeCell ref="A140:X140"/>
    <mergeCell ref="A138:X138"/>
    <mergeCell ref="A136:X136"/>
    <mergeCell ref="A137:X137"/>
    <mergeCell ref="A139:X139"/>
    <mergeCell ref="DI151:EF151"/>
    <mergeCell ref="A215:X215"/>
    <mergeCell ref="Y215:AI215"/>
    <mergeCell ref="AJ215:BR215"/>
    <mergeCell ref="BS215:CD215"/>
    <mergeCell ref="CE215:CS215"/>
    <mergeCell ref="CT215:DQ215"/>
    <mergeCell ref="A200:X200"/>
    <mergeCell ref="Y200:AI200"/>
    <mergeCell ref="AJ200:BR200"/>
    <mergeCell ref="BS200:CG200"/>
    <mergeCell ref="CH200:CS200"/>
    <mergeCell ref="CT200:DH200"/>
    <mergeCell ref="DI200:EF200"/>
    <mergeCell ref="A199:X199"/>
    <mergeCell ref="Y199:AI199"/>
    <mergeCell ref="AJ199:BR199"/>
    <mergeCell ref="BS199:CG199"/>
    <mergeCell ref="CH199:CS199"/>
    <mergeCell ref="CT199:DH199"/>
    <mergeCell ref="DI199:EF199"/>
    <mergeCell ref="DI204:EF204"/>
    <mergeCell ref="AJ217:BR217"/>
    <mergeCell ref="A205:X205"/>
    <mergeCell ref="Y205:AI205"/>
    <mergeCell ref="AJ205:BR205"/>
    <mergeCell ref="BS205:CG205"/>
    <mergeCell ref="CH205:CS205"/>
    <mergeCell ref="CT205:DH205"/>
    <mergeCell ref="DI205:EF205"/>
    <mergeCell ref="CT214:DQ214"/>
    <mergeCell ref="DI203:EF203"/>
    <mergeCell ref="A204:X204"/>
    <mergeCell ref="Y204:AI204"/>
    <mergeCell ref="AJ204:BR204"/>
    <mergeCell ref="BS204:CG204"/>
    <mergeCell ref="CH204:CS204"/>
    <mergeCell ref="CT204:DH204"/>
    <mergeCell ref="A203:X203"/>
    <mergeCell ref="Y203:AI203"/>
    <mergeCell ref="AJ203:BR203"/>
    <mergeCell ref="BS203:CG203"/>
    <mergeCell ref="CH203:CS203"/>
    <mergeCell ref="CT203:DH203"/>
    <mergeCell ref="DI201:EF201"/>
    <mergeCell ref="A202:X202"/>
    <mergeCell ref="Y202:AI202"/>
    <mergeCell ref="AJ202:BR202"/>
    <mergeCell ref="BS202:CG202"/>
    <mergeCell ref="CH202:CS202"/>
    <mergeCell ref="CT202:DH202"/>
    <mergeCell ref="DI202:EF202"/>
    <mergeCell ref="A201:X201"/>
    <mergeCell ref="Y201:AI201"/>
    <mergeCell ref="AJ201:BR201"/>
    <mergeCell ref="BS201:CG201"/>
    <mergeCell ref="CH201:CS201"/>
    <mergeCell ref="CT201:DH201"/>
    <mergeCell ref="DI198:EF198"/>
    <mergeCell ref="A216:X216"/>
    <mergeCell ref="Y216:AI216"/>
    <mergeCell ref="AJ216:BR216"/>
    <mergeCell ref="BS216:CD216"/>
    <mergeCell ref="CE216:CS216"/>
    <mergeCell ref="CT216:DQ216"/>
    <mergeCell ref="A198:X198"/>
    <mergeCell ref="Y198:AI198"/>
    <mergeCell ref="AJ198:BR198"/>
    <mergeCell ref="BS198:CG198"/>
    <mergeCell ref="CH198:CS198"/>
    <mergeCell ref="CT198:DH198"/>
    <mergeCell ref="DI196:EF196"/>
    <mergeCell ref="A197:X197"/>
    <mergeCell ref="Y197:AI197"/>
    <mergeCell ref="AJ197:BR197"/>
    <mergeCell ref="BS197:CG197"/>
    <mergeCell ref="CH197:CS197"/>
    <mergeCell ref="CT197:DH197"/>
    <mergeCell ref="DI197:EF197"/>
    <mergeCell ref="A196:X196"/>
    <mergeCell ref="Y196:AI196"/>
    <mergeCell ref="AJ196:BR196"/>
    <mergeCell ref="BS196:CG196"/>
    <mergeCell ref="CH196:CS196"/>
    <mergeCell ref="CT196:DH196"/>
    <mergeCell ref="DI194:EF194"/>
    <mergeCell ref="A195:X195"/>
    <mergeCell ref="Y195:AI195"/>
    <mergeCell ref="AJ195:BR195"/>
    <mergeCell ref="BS195:CG195"/>
    <mergeCell ref="CH195:CS195"/>
    <mergeCell ref="CT195:DH195"/>
    <mergeCell ref="DI195:EF195"/>
    <mergeCell ref="A194:X194"/>
    <mergeCell ref="Y194:AI194"/>
    <mergeCell ref="AJ194:BR194"/>
    <mergeCell ref="BS194:CG194"/>
    <mergeCell ref="CH194:CS194"/>
    <mergeCell ref="CT194:DH194"/>
    <mergeCell ref="DI192:EF192"/>
    <mergeCell ref="A193:X193"/>
    <mergeCell ref="Y193:AI193"/>
    <mergeCell ref="AJ193:BR193"/>
    <mergeCell ref="BS193:CG193"/>
    <mergeCell ref="CH193:CS193"/>
    <mergeCell ref="CT193:DH193"/>
    <mergeCell ref="DI193:EF193"/>
    <mergeCell ref="A192:X192"/>
    <mergeCell ref="Y192:AI192"/>
    <mergeCell ref="AJ192:BR192"/>
    <mergeCell ref="BS192:CG192"/>
    <mergeCell ref="CH192:CS192"/>
    <mergeCell ref="CT192:DH192"/>
    <mergeCell ref="DI190:EF190"/>
    <mergeCell ref="A191:X191"/>
    <mergeCell ref="Y191:AI191"/>
    <mergeCell ref="AJ191:BR191"/>
    <mergeCell ref="BS191:CG191"/>
    <mergeCell ref="CH191:CS191"/>
    <mergeCell ref="CT191:DH191"/>
    <mergeCell ref="DI191:EF191"/>
    <mergeCell ref="A190:X190"/>
    <mergeCell ref="Y190:AI190"/>
    <mergeCell ref="AJ190:BR190"/>
    <mergeCell ref="BS190:CG190"/>
    <mergeCell ref="CH190:CS190"/>
    <mergeCell ref="CT190:DH190"/>
    <mergeCell ref="DI188:EF188"/>
    <mergeCell ref="A189:X189"/>
    <mergeCell ref="Y189:AI189"/>
    <mergeCell ref="AJ189:BR189"/>
    <mergeCell ref="BS189:CG189"/>
    <mergeCell ref="CH189:CS189"/>
    <mergeCell ref="CT189:DH189"/>
    <mergeCell ref="DI189:EF189"/>
    <mergeCell ref="A188:X188"/>
    <mergeCell ref="Y188:AI188"/>
    <mergeCell ref="AJ188:BR188"/>
    <mergeCell ref="BS188:CG188"/>
    <mergeCell ref="CH188:CS188"/>
    <mergeCell ref="CT188:DH188"/>
    <mergeCell ref="DI186:EF186"/>
    <mergeCell ref="A187:X187"/>
    <mergeCell ref="Y187:AI187"/>
    <mergeCell ref="AJ187:BR187"/>
    <mergeCell ref="BS187:CG187"/>
    <mergeCell ref="CH187:CS187"/>
    <mergeCell ref="CT187:DH187"/>
    <mergeCell ref="DI187:EF187"/>
    <mergeCell ref="A186:X186"/>
    <mergeCell ref="Y186:AI186"/>
    <mergeCell ref="AJ186:BR186"/>
    <mergeCell ref="BS186:CG186"/>
    <mergeCell ref="CH186:CS186"/>
    <mergeCell ref="CT186:DH186"/>
    <mergeCell ref="DI184:EF184"/>
    <mergeCell ref="A185:X185"/>
    <mergeCell ref="Y185:AI185"/>
    <mergeCell ref="AJ185:BR185"/>
    <mergeCell ref="BS185:CG185"/>
    <mergeCell ref="CH185:CS185"/>
    <mergeCell ref="CT185:DH185"/>
    <mergeCell ref="DI185:EF185"/>
    <mergeCell ref="A184:X184"/>
    <mergeCell ref="Y184:AI184"/>
    <mergeCell ref="AJ184:BR184"/>
    <mergeCell ref="BS184:CG184"/>
    <mergeCell ref="CH184:CS184"/>
    <mergeCell ref="CT184:DH184"/>
    <mergeCell ref="DI182:EF182"/>
    <mergeCell ref="A183:X183"/>
    <mergeCell ref="Y183:AI183"/>
    <mergeCell ref="AJ183:BR183"/>
    <mergeCell ref="BS183:CG183"/>
    <mergeCell ref="CH183:CS183"/>
    <mergeCell ref="CT183:DH183"/>
    <mergeCell ref="DI183:EF183"/>
    <mergeCell ref="A182:X182"/>
    <mergeCell ref="Y182:AI182"/>
    <mergeCell ref="AJ182:BR182"/>
    <mergeCell ref="BS182:CG182"/>
    <mergeCell ref="CH182:CS182"/>
    <mergeCell ref="CT182:DH182"/>
    <mergeCell ref="DI180:EF180"/>
    <mergeCell ref="A181:X181"/>
    <mergeCell ref="Y181:AI181"/>
    <mergeCell ref="AJ181:BR181"/>
    <mergeCell ref="BS181:CG181"/>
    <mergeCell ref="CH181:CS181"/>
    <mergeCell ref="CT181:DH181"/>
    <mergeCell ref="DI181:EF181"/>
    <mergeCell ref="A180:X180"/>
    <mergeCell ref="Y180:AI180"/>
    <mergeCell ref="AJ180:BR180"/>
    <mergeCell ref="BS180:CG180"/>
    <mergeCell ref="CH180:CS180"/>
    <mergeCell ref="CT180:DH180"/>
    <mergeCell ref="A179:X179"/>
    <mergeCell ref="Y179:AI179"/>
    <mergeCell ref="AJ179:BR179"/>
    <mergeCell ref="BS179:CG179"/>
    <mergeCell ref="CH179:CS179"/>
    <mergeCell ref="CT179:DH179"/>
    <mergeCell ref="BS177:CG177"/>
    <mergeCell ref="CH177:CS177"/>
    <mergeCell ref="CT177:DH177"/>
    <mergeCell ref="DI177:EF177"/>
    <mergeCell ref="A178:X178"/>
    <mergeCell ref="Y178:AI178"/>
    <mergeCell ref="AJ178:BR178"/>
    <mergeCell ref="BS178:CG178"/>
    <mergeCell ref="CH178:CS178"/>
    <mergeCell ref="CT178:DH178"/>
    <mergeCell ref="DI120:EF120"/>
    <mergeCell ref="A176:X176"/>
    <mergeCell ref="Y176:AI176"/>
    <mergeCell ref="AJ176:BR176"/>
    <mergeCell ref="BS176:CG176"/>
    <mergeCell ref="CH176:CS176"/>
    <mergeCell ref="CT176:DH176"/>
    <mergeCell ref="DI176:EF176"/>
    <mergeCell ref="A120:X120"/>
    <mergeCell ref="Y120:AI120"/>
    <mergeCell ref="AJ120:BR120"/>
    <mergeCell ref="BS120:CG120"/>
    <mergeCell ref="CH120:CS120"/>
    <mergeCell ref="CT120:DH120"/>
    <mergeCell ref="DI118:EF118"/>
    <mergeCell ref="A119:X119"/>
    <mergeCell ref="Y119:AI119"/>
    <mergeCell ref="AJ119:BR119"/>
    <mergeCell ref="BS119:CG119"/>
    <mergeCell ref="CH119:CS119"/>
    <mergeCell ref="CT119:DH119"/>
    <mergeCell ref="DI119:EF119"/>
    <mergeCell ref="A118:X118"/>
    <mergeCell ref="Y118:AI118"/>
    <mergeCell ref="AJ118:BR118"/>
    <mergeCell ref="BS118:CG118"/>
    <mergeCell ref="CH118:CS118"/>
    <mergeCell ref="CT118:DH118"/>
    <mergeCell ref="DI116:EF116"/>
    <mergeCell ref="A117:X117"/>
    <mergeCell ref="Y117:AI117"/>
    <mergeCell ref="AJ117:BR117"/>
    <mergeCell ref="BS117:CG117"/>
    <mergeCell ref="CH117:CS117"/>
    <mergeCell ref="CT117:DH117"/>
    <mergeCell ref="DI117:EF117"/>
    <mergeCell ref="A116:X116"/>
    <mergeCell ref="Y116:AI116"/>
    <mergeCell ref="AJ116:BR116"/>
    <mergeCell ref="BS116:CG116"/>
    <mergeCell ref="CH116:CS116"/>
    <mergeCell ref="CT116:DH116"/>
    <mergeCell ref="B63:X63"/>
    <mergeCell ref="Y63:AI63"/>
    <mergeCell ref="AJ63:BR63"/>
    <mergeCell ref="BS63:CD63"/>
    <mergeCell ref="CE63:CS63"/>
    <mergeCell ref="CT63:DH63"/>
    <mergeCell ref="Y62:AI62"/>
    <mergeCell ref="AJ62:BR62"/>
    <mergeCell ref="BS62:CD62"/>
    <mergeCell ref="CE62:CS62"/>
    <mergeCell ref="CT62:DH62"/>
    <mergeCell ref="DI62:DU62"/>
    <mergeCell ref="A105:X105"/>
    <mergeCell ref="Y105:AI105"/>
    <mergeCell ref="AJ104:BR104"/>
    <mergeCell ref="DI103:EF103"/>
    <mergeCell ref="A107:X107"/>
    <mergeCell ref="Y107:AI107"/>
    <mergeCell ref="AJ107:BR107"/>
    <mergeCell ref="BS107:CG107"/>
    <mergeCell ref="CH107:CS107"/>
    <mergeCell ref="CT107:DH107"/>
    <mergeCell ref="DI107:EF107"/>
    <mergeCell ref="A108:X108"/>
    <mergeCell ref="Y108:AI108"/>
    <mergeCell ref="AJ108:BR108"/>
    <mergeCell ref="BS108:CG108"/>
    <mergeCell ref="CH108:CS108"/>
    <mergeCell ref="B62:X62"/>
    <mergeCell ref="CT108:DH108"/>
    <mergeCell ref="DI108:EF108"/>
    <mergeCell ref="A109:X109"/>
    <mergeCell ref="Y109:AI109"/>
    <mergeCell ref="AJ109:BR109"/>
    <mergeCell ref="BS109:CG109"/>
    <mergeCell ref="CH109:CS109"/>
    <mergeCell ref="DI105:EF105"/>
    <mergeCell ref="DV62:ER62"/>
    <mergeCell ref="A104:X104"/>
    <mergeCell ref="Y104:AI104"/>
    <mergeCell ref="AJ100:BR100"/>
    <mergeCell ref="Y101:AI101"/>
    <mergeCell ref="A103:X103"/>
    <mergeCell ref="CT103:DH103"/>
    <mergeCell ref="Y103:AI103"/>
    <mergeCell ref="AJ102:BR102"/>
    <mergeCell ref="DI102:EF102"/>
    <mergeCell ref="CH104:CS104"/>
    <mergeCell ref="CT100:DH100"/>
    <mergeCell ref="DI99:EF99"/>
    <mergeCell ref="BS101:CG101"/>
    <mergeCell ref="CH103:CS103"/>
    <mergeCell ref="BS104:CG104"/>
    <mergeCell ref="CT104:DH104"/>
    <mergeCell ref="BS102:CG102"/>
    <mergeCell ref="CH102:CS102"/>
    <mergeCell ref="CT102:DH102"/>
    <mergeCell ref="DI206:EF206"/>
    <mergeCell ref="CT172:DH172"/>
    <mergeCell ref="CT170:DH170"/>
    <mergeCell ref="DI170:EF170"/>
    <mergeCell ref="DI172:EF172"/>
    <mergeCell ref="CT166:DH166"/>
    <mergeCell ref="DI166:EF166"/>
    <mergeCell ref="DI167:EF167"/>
    <mergeCell ref="DI178:EF178"/>
    <mergeCell ref="DI179:EF179"/>
    <mergeCell ref="BS214:CD214"/>
    <mergeCell ref="CE214:CS214"/>
    <mergeCell ref="A214:X214"/>
    <mergeCell ref="Y214:AI214"/>
    <mergeCell ref="AJ214:BR214"/>
    <mergeCell ref="A211:X213"/>
    <mergeCell ref="Y211:AI213"/>
    <mergeCell ref="CH206:CS206"/>
    <mergeCell ref="CT206:DH206"/>
    <mergeCell ref="AJ211:BR213"/>
    <mergeCell ref="BS211:CD213"/>
    <mergeCell ref="AJ175:BR175"/>
    <mergeCell ref="BS175:CG175"/>
    <mergeCell ref="CE211:CS213"/>
    <mergeCell ref="CT211:DQ213"/>
    <mergeCell ref="CH175:CS175"/>
    <mergeCell ref="CT175:DH175"/>
    <mergeCell ref="BS172:CG172"/>
    <mergeCell ref="A174:X174"/>
    <mergeCell ref="CT174:DH174"/>
    <mergeCell ref="DI174:EF174"/>
    <mergeCell ref="A175:X175"/>
    <mergeCell ref="Y175:AI175"/>
    <mergeCell ref="DI175:EF175"/>
    <mergeCell ref="B207:X207"/>
    <mergeCell ref="Y207:AI207"/>
    <mergeCell ref="AJ206:BR206"/>
    <mergeCell ref="BS206:CG206"/>
    <mergeCell ref="Y206:AI206"/>
    <mergeCell ref="Y174:AI174"/>
    <mergeCell ref="A206:X206"/>
    <mergeCell ref="A177:X177"/>
    <mergeCell ref="Y177:AI177"/>
    <mergeCell ref="AJ177:BR177"/>
    <mergeCell ref="CH172:CS172"/>
    <mergeCell ref="AJ174:BR174"/>
    <mergeCell ref="BS174:CG174"/>
    <mergeCell ref="CH174:CS174"/>
    <mergeCell ref="Y170:AI170"/>
    <mergeCell ref="AJ169:BR169"/>
    <mergeCell ref="Y169:AI169"/>
    <mergeCell ref="BS173:CG173"/>
    <mergeCell ref="Y172:AI172"/>
    <mergeCell ref="AJ172:BR172"/>
    <mergeCell ref="AJ168:BR168"/>
    <mergeCell ref="BS168:CG168"/>
    <mergeCell ref="CH168:CS168"/>
    <mergeCell ref="CH170:CS170"/>
    <mergeCell ref="BS169:CG169"/>
    <mergeCell ref="CH169:CS169"/>
    <mergeCell ref="AJ170:BR170"/>
    <mergeCell ref="BS170:CG170"/>
    <mergeCell ref="AJ166:BR166"/>
    <mergeCell ref="CT168:DH168"/>
    <mergeCell ref="DI168:EF168"/>
    <mergeCell ref="CT169:DH169"/>
    <mergeCell ref="DI169:EF169"/>
    <mergeCell ref="Y168:AI168"/>
    <mergeCell ref="AJ167:BR167"/>
    <mergeCell ref="BS167:CG167"/>
    <mergeCell ref="CH167:CS167"/>
    <mergeCell ref="CT167:DH167"/>
    <mergeCell ref="Y167:AI167"/>
    <mergeCell ref="CT165:DH165"/>
    <mergeCell ref="DI165:EF165"/>
    <mergeCell ref="Y165:AI165"/>
    <mergeCell ref="AJ164:BR164"/>
    <mergeCell ref="Y166:AI166"/>
    <mergeCell ref="AJ165:BR165"/>
    <mergeCell ref="BS165:CG165"/>
    <mergeCell ref="CH165:CS165"/>
    <mergeCell ref="BS166:CG166"/>
    <mergeCell ref="CH166:CS166"/>
    <mergeCell ref="BS164:CG164"/>
    <mergeCell ref="CH164:CS164"/>
    <mergeCell ref="BS163:CG163"/>
    <mergeCell ref="CH163:CS163"/>
    <mergeCell ref="CT164:DH164"/>
    <mergeCell ref="DI164:EF164"/>
    <mergeCell ref="CT162:DH162"/>
    <mergeCell ref="DI162:EF162"/>
    <mergeCell ref="Y164:AI164"/>
    <mergeCell ref="AJ163:BR163"/>
    <mergeCell ref="Y163:AI163"/>
    <mergeCell ref="AJ162:BR162"/>
    <mergeCell ref="BS162:CG162"/>
    <mergeCell ref="CH162:CS162"/>
    <mergeCell ref="CT163:DH163"/>
    <mergeCell ref="DI163:EF163"/>
    <mergeCell ref="CT160:DH160"/>
    <mergeCell ref="DI160:EF160"/>
    <mergeCell ref="Y162:AI162"/>
    <mergeCell ref="AJ161:BR161"/>
    <mergeCell ref="BS161:CG161"/>
    <mergeCell ref="CH161:CS161"/>
    <mergeCell ref="CT161:DH161"/>
    <mergeCell ref="DI161:EF161"/>
    <mergeCell ref="Y161:AI161"/>
    <mergeCell ref="AJ160:BR160"/>
    <mergeCell ref="AJ156:BR156"/>
    <mergeCell ref="CT158:DH158"/>
    <mergeCell ref="DI158:EF158"/>
    <mergeCell ref="Y160:AI160"/>
    <mergeCell ref="AJ159:BR159"/>
    <mergeCell ref="BS159:CG159"/>
    <mergeCell ref="CH159:CS159"/>
    <mergeCell ref="CT159:DH159"/>
    <mergeCell ref="DI159:EF159"/>
    <mergeCell ref="BS160:CG160"/>
    <mergeCell ref="CT155:DH155"/>
    <mergeCell ref="DI155:EF155"/>
    <mergeCell ref="BS155:CG155"/>
    <mergeCell ref="CH155:CS155"/>
    <mergeCell ref="Y159:AI159"/>
    <mergeCell ref="AJ158:BR158"/>
    <mergeCell ref="BS158:CG158"/>
    <mergeCell ref="CH158:CS158"/>
    <mergeCell ref="DI156:EF156"/>
    <mergeCell ref="Y158:AI158"/>
    <mergeCell ref="Y155:AI155"/>
    <mergeCell ref="AJ154:BR154"/>
    <mergeCell ref="Y156:AI156"/>
    <mergeCell ref="AJ155:BR155"/>
    <mergeCell ref="CT154:DH154"/>
    <mergeCell ref="CT157:DH157"/>
    <mergeCell ref="Y154:AI154"/>
    <mergeCell ref="BS156:CG156"/>
    <mergeCell ref="CH156:CS156"/>
    <mergeCell ref="CT156:DH156"/>
    <mergeCell ref="AJ153:BR153"/>
    <mergeCell ref="BS153:CG153"/>
    <mergeCell ref="CH153:CS153"/>
    <mergeCell ref="BS154:CG154"/>
    <mergeCell ref="CH154:CS154"/>
    <mergeCell ref="CT151:DH151"/>
    <mergeCell ref="DI149:EF149"/>
    <mergeCell ref="CT150:DH150"/>
    <mergeCell ref="CT153:DH153"/>
    <mergeCell ref="DI153:EF153"/>
    <mergeCell ref="DI154:EF154"/>
    <mergeCell ref="Y153:AI153"/>
    <mergeCell ref="AJ152:BR152"/>
    <mergeCell ref="BS152:CG152"/>
    <mergeCell ref="CH152:CS152"/>
    <mergeCell ref="CT152:DH152"/>
    <mergeCell ref="DI152:EF152"/>
    <mergeCell ref="A99:X99"/>
    <mergeCell ref="Y99:AI99"/>
    <mergeCell ref="CT144:DH144"/>
    <mergeCell ref="CT147:DH147"/>
    <mergeCell ref="DI147:EF147"/>
    <mergeCell ref="Y147:AI147"/>
    <mergeCell ref="DI104:EF104"/>
    <mergeCell ref="CT105:DH105"/>
    <mergeCell ref="AJ103:BR103"/>
    <mergeCell ref="BS103:CG103"/>
    <mergeCell ref="Y146:AI146"/>
    <mergeCell ref="AJ148:BR148"/>
    <mergeCell ref="BS148:CG148"/>
    <mergeCell ref="CH148:CS148"/>
    <mergeCell ref="CT148:DH148"/>
    <mergeCell ref="DI148:EF148"/>
    <mergeCell ref="CH146:CS146"/>
    <mergeCell ref="Y148:AI148"/>
    <mergeCell ref="AJ146:BR146"/>
    <mergeCell ref="DI146:EF146"/>
    <mergeCell ref="DI143:EF143"/>
    <mergeCell ref="BS145:CG145"/>
    <mergeCell ref="CH145:CS145"/>
    <mergeCell ref="AJ147:BR147"/>
    <mergeCell ref="BS147:CG147"/>
    <mergeCell ref="CH147:CS147"/>
    <mergeCell ref="BS146:CG146"/>
    <mergeCell ref="DI145:EF145"/>
    <mergeCell ref="DI142:EF142"/>
    <mergeCell ref="BS139:CG139"/>
    <mergeCell ref="CH139:CS139"/>
    <mergeCell ref="BS141:CG141"/>
    <mergeCell ref="CH141:CS141"/>
    <mergeCell ref="CT141:DH141"/>
    <mergeCell ref="BS142:CG142"/>
    <mergeCell ref="BS144:CG144"/>
    <mergeCell ref="DI144:EF144"/>
    <mergeCell ref="DI139:EF139"/>
    <mergeCell ref="DI141:EF141"/>
    <mergeCell ref="AJ141:BR141"/>
    <mergeCell ref="Y139:AI139"/>
    <mergeCell ref="AJ140:BR140"/>
    <mergeCell ref="DI140:EF140"/>
    <mergeCell ref="CT140:DH140"/>
    <mergeCell ref="CT139:DH139"/>
    <mergeCell ref="CT133:DH133"/>
    <mergeCell ref="DI132:EF132"/>
    <mergeCell ref="Y142:AI142"/>
    <mergeCell ref="CT132:DH132"/>
    <mergeCell ref="DI138:EF138"/>
    <mergeCell ref="AJ137:BR137"/>
    <mergeCell ref="BS137:CG137"/>
    <mergeCell ref="CH137:CS137"/>
    <mergeCell ref="CT137:DH137"/>
    <mergeCell ref="DI137:EF137"/>
    <mergeCell ref="DI134:EF134"/>
    <mergeCell ref="AJ134:BR134"/>
    <mergeCell ref="BS134:CG134"/>
    <mergeCell ref="CH134:CS134"/>
    <mergeCell ref="BS132:CG132"/>
    <mergeCell ref="CH132:CS132"/>
    <mergeCell ref="DI133:EF133"/>
    <mergeCell ref="AJ133:BR133"/>
    <mergeCell ref="BS133:CG133"/>
    <mergeCell ref="CH133:CS133"/>
    <mergeCell ref="AJ135:BR135"/>
    <mergeCell ref="BS135:CG135"/>
    <mergeCell ref="CH135:CS135"/>
    <mergeCell ref="AJ132:BR132"/>
    <mergeCell ref="CT130:DH130"/>
    <mergeCell ref="DI130:EF130"/>
    <mergeCell ref="BS131:CG131"/>
    <mergeCell ref="CH131:CS131"/>
    <mergeCell ref="CT131:DH131"/>
    <mergeCell ref="DI131:EF131"/>
    <mergeCell ref="DI128:EF128"/>
    <mergeCell ref="Y128:AI128"/>
    <mergeCell ref="Y131:AI131"/>
    <mergeCell ref="AJ130:BR130"/>
    <mergeCell ref="BS130:CG130"/>
    <mergeCell ref="CH130:CS130"/>
    <mergeCell ref="CT129:DH129"/>
    <mergeCell ref="DI129:EF129"/>
    <mergeCell ref="Y130:AI130"/>
    <mergeCell ref="AJ129:BR129"/>
    <mergeCell ref="AJ128:BR128"/>
    <mergeCell ref="BS128:CG128"/>
    <mergeCell ref="CH128:CS128"/>
    <mergeCell ref="CT128:DH128"/>
    <mergeCell ref="BS129:CG129"/>
    <mergeCell ref="CH129:CS129"/>
    <mergeCell ref="AJ127:BR127"/>
    <mergeCell ref="BS127:CG127"/>
    <mergeCell ref="CH127:CS127"/>
    <mergeCell ref="CT127:DH127"/>
    <mergeCell ref="DI127:EF127"/>
    <mergeCell ref="Y127:AI127"/>
    <mergeCell ref="CT124:DH124"/>
    <mergeCell ref="DI124:EF124"/>
    <mergeCell ref="Y126:AI126"/>
    <mergeCell ref="AJ125:BR125"/>
    <mergeCell ref="BS125:CG125"/>
    <mergeCell ref="CH125:CS125"/>
    <mergeCell ref="CT125:DH125"/>
    <mergeCell ref="DI125:EF125"/>
    <mergeCell ref="CT126:DH126"/>
    <mergeCell ref="DI126:EF126"/>
    <mergeCell ref="Y124:AI124"/>
    <mergeCell ref="AJ123:BR123"/>
    <mergeCell ref="BS126:CG126"/>
    <mergeCell ref="CH126:CS126"/>
    <mergeCell ref="Y125:AI125"/>
    <mergeCell ref="AJ124:BR124"/>
    <mergeCell ref="BS124:CG124"/>
    <mergeCell ref="CH124:CS124"/>
    <mergeCell ref="AJ126:BR126"/>
    <mergeCell ref="CH123:CS123"/>
    <mergeCell ref="CT123:DH123"/>
    <mergeCell ref="DI123:EF123"/>
    <mergeCell ref="Y123:AI123"/>
    <mergeCell ref="AJ122:BR122"/>
    <mergeCell ref="BS122:CG122"/>
    <mergeCell ref="CH122:CS122"/>
    <mergeCell ref="CT122:DH122"/>
    <mergeCell ref="DI122:EF122"/>
    <mergeCell ref="Y122:AI122"/>
    <mergeCell ref="BS123:CG123"/>
    <mergeCell ref="CT121:DH121"/>
    <mergeCell ref="DI121:EF121"/>
    <mergeCell ref="Y121:AI121"/>
    <mergeCell ref="AJ106:BR106"/>
    <mergeCell ref="AJ121:BR121"/>
    <mergeCell ref="CH106:CS106"/>
    <mergeCell ref="BS121:CG121"/>
    <mergeCell ref="CH121:CS121"/>
    <mergeCell ref="BS106:CG106"/>
    <mergeCell ref="Y106:AI106"/>
    <mergeCell ref="CT101:DH101"/>
    <mergeCell ref="DI100:EF100"/>
    <mergeCell ref="A102:X102"/>
    <mergeCell ref="Y102:AI102"/>
    <mergeCell ref="CT106:DH106"/>
    <mergeCell ref="DI106:EF106"/>
    <mergeCell ref="A106:X106"/>
    <mergeCell ref="AJ105:BR105"/>
    <mergeCell ref="BS105:CG105"/>
    <mergeCell ref="CH105:CS105"/>
    <mergeCell ref="CH100:CS100"/>
    <mergeCell ref="A101:X101"/>
    <mergeCell ref="BS100:CG100"/>
    <mergeCell ref="CH101:CS101"/>
    <mergeCell ref="A100:X100"/>
    <mergeCell ref="Y100:AI100"/>
    <mergeCell ref="CT99:DH99"/>
    <mergeCell ref="AJ101:BR101"/>
    <mergeCell ref="A98:X98"/>
    <mergeCell ref="Y98:AI98"/>
    <mergeCell ref="AJ98:BR98"/>
    <mergeCell ref="BS98:CG98"/>
    <mergeCell ref="CT98:DH98"/>
    <mergeCell ref="AJ99:BR99"/>
    <mergeCell ref="BS99:CG99"/>
    <mergeCell ref="CH99:CS99"/>
    <mergeCell ref="DI98:EF98"/>
    <mergeCell ref="CH98:CS98"/>
    <mergeCell ref="A93:EF93"/>
    <mergeCell ref="A95:X97"/>
    <mergeCell ref="Y95:AI97"/>
    <mergeCell ref="AJ95:BR97"/>
    <mergeCell ref="BS95:CG97"/>
    <mergeCell ref="CH95:CS97"/>
    <mergeCell ref="CT95:DH97"/>
    <mergeCell ref="DI95:EF97"/>
    <mergeCell ref="BU89:CJ89"/>
    <mergeCell ref="CK89:CZ89"/>
    <mergeCell ref="A91:EF91"/>
    <mergeCell ref="A92:EF92"/>
    <mergeCell ref="B89:X89"/>
    <mergeCell ref="Y89:AN89"/>
    <mergeCell ref="AO89:BD89"/>
    <mergeCell ref="BE89:BT89"/>
    <mergeCell ref="DA89:DP89"/>
    <mergeCell ref="DQ89:EF89"/>
    <mergeCell ref="BU88:CJ88"/>
    <mergeCell ref="CK88:CZ88"/>
    <mergeCell ref="DA88:DP88"/>
    <mergeCell ref="DQ88:EF88"/>
    <mergeCell ref="B88:X88"/>
    <mergeCell ref="Y88:AN88"/>
    <mergeCell ref="AO88:BD88"/>
    <mergeCell ref="BE88:BT88"/>
    <mergeCell ref="B86:X86"/>
    <mergeCell ref="Y86:AN86"/>
    <mergeCell ref="AO86:BD86"/>
    <mergeCell ref="BE86:BT86"/>
    <mergeCell ref="B87:X87"/>
    <mergeCell ref="Y87:AN87"/>
    <mergeCell ref="AO87:BD87"/>
    <mergeCell ref="BE87:BT87"/>
    <mergeCell ref="DA87:DP87"/>
    <mergeCell ref="DQ87:EF87"/>
    <mergeCell ref="BU86:CJ86"/>
    <mergeCell ref="CK86:CZ86"/>
    <mergeCell ref="DA86:DP86"/>
    <mergeCell ref="DQ86:EF86"/>
    <mergeCell ref="BU87:CJ87"/>
    <mergeCell ref="CK87:CZ87"/>
    <mergeCell ref="B84:X84"/>
    <mergeCell ref="Y84:AN84"/>
    <mergeCell ref="AO84:BD84"/>
    <mergeCell ref="BE84:BT84"/>
    <mergeCell ref="B85:X85"/>
    <mergeCell ref="Y85:AN85"/>
    <mergeCell ref="AO85:BD85"/>
    <mergeCell ref="BE85:BT85"/>
    <mergeCell ref="CK83:CZ83"/>
    <mergeCell ref="DA85:DP85"/>
    <mergeCell ref="DQ85:EF85"/>
    <mergeCell ref="BU84:CJ84"/>
    <mergeCell ref="CK84:CZ84"/>
    <mergeCell ref="DA84:DP84"/>
    <mergeCell ref="DQ84:EF84"/>
    <mergeCell ref="BU85:CJ85"/>
    <mergeCell ref="CK85:CZ85"/>
    <mergeCell ref="AO80:BD82"/>
    <mergeCell ref="BE80:BT82"/>
    <mergeCell ref="BU80:CJ82"/>
    <mergeCell ref="DG75:EC75"/>
    <mergeCell ref="CK80:CZ82"/>
    <mergeCell ref="A83:X83"/>
    <mergeCell ref="Y83:AN83"/>
    <mergeCell ref="AO83:BD83"/>
    <mergeCell ref="BE83:BT83"/>
    <mergeCell ref="BU83:CJ83"/>
    <mergeCell ref="CT74:DF74"/>
    <mergeCell ref="DQ80:EF82"/>
    <mergeCell ref="A77:EF77"/>
    <mergeCell ref="A78:EF78"/>
    <mergeCell ref="B75:X75"/>
    <mergeCell ref="Y75:AI75"/>
    <mergeCell ref="A80:X82"/>
    <mergeCell ref="CT75:DF75"/>
    <mergeCell ref="DA80:DP82"/>
    <mergeCell ref="Y80:AN82"/>
    <mergeCell ref="BS74:CD74"/>
    <mergeCell ref="CE73:CS73"/>
    <mergeCell ref="CE75:CS75"/>
    <mergeCell ref="AJ75:BR75"/>
    <mergeCell ref="BS75:CD75"/>
    <mergeCell ref="A73:X73"/>
    <mergeCell ref="Y73:AI73"/>
    <mergeCell ref="CE74:CS74"/>
    <mergeCell ref="Y70:AI72"/>
    <mergeCell ref="AJ70:BR72"/>
    <mergeCell ref="AJ65:BR65"/>
    <mergeCell ref="B74:X74"/>
    <mergeCell ref="Y74:AI74"/>
    <mergeCell ref="AJ74:BR74"/>
    <mergeCell ref="BS58:CD60"/>
    <mergeCell ref="CT53:DH53"/>
    <mergeCell ref="DI58:DU60"/>
    <mergeCell ref="CE64:CS64"/>
    <mergeCell ref="AJ73:BR73"/>
    <mergeCell ref="BS73:CD73"/>
    <mergeCell ref="CT73:DF73"/>
    <mergeCell ref="DG73:EC73"/>
    <mergeCell ref="DI63:DU63"/>
    <mergeCell ref="DV63:ER63"/>
    <mergeCell ref="DV50:ER50"/>
    <mergeCell ref="CT50:DH50"/>
    <mergeCell ref="CE70:CS72"/>
    <mergeCell ref="DV52:ER52"/>
    <mergeCell ref="DV61:ER61"/>
    <mergeCell ref="DI51:DU51"/>
    <mergeCell ref="DI50:DU50"/>
    <mergeCell ref="CT61:DH61"/>
    <mergeCell ref="DI64:DU64"/>
    <mergeCell ref="DI54:DP54"/>
    <mergeCell ref="DV51:ER51"/>
    <mergeCell ref="DV58:ER60"/>
    <mergeCell ref="DV53:ER53"/>
    <mergeCell ref="A55:ER55"/>
    <mergeCell ref="A56:ER56"/>
    <mergeCell ref="CT109:DH109"/>
    <mergeCell ref="DI109:EF109"/>
    <mergeCell ref="DI101:EF101"/>
    <mergeCell ref="Y53:AI53"/>
    <mergeCell ref="AJ53:BR53"/>
    <mergeCell ref="DI110:EF110"/>
    <mergeCell ref="DI52:DU52"/>
    <mergeCell ref="CT52:DH52"/>
    <mergeCell ref="CE52:CS52"/>
    <mergeCell ref="DV64:ER64"/>
    <mergeCell ref="A110:X110"/>
    <mergeCell ref="Y110:AI110"/>
    <mergeCell ref="AJ110:BR110"/>
    <mergeCell ref="BS110:CG110"/>
    <mergeCell ref="CH110:CS110"/>
    <mergeCell ref="Y111:AI111"/>
    <mergeCell ref="AJ111:BR111"/>
    <mergeCell ref="BS111:CG111"/>
    <mergeCell ref="CH111:CS111"/>
    <mergeCell ref="CT111:DH111"/>
    <mergeCell ref="CE44:CS44"/>
    <mergeCell ref="CT48:DH48"/>
    <mergeCell ref="CT44:DH44"/>
    <mergeCell ref="CT110:DH110"/>
    <mergeCell ref="BS64:CD64"/>
    <mergeCell ref="DI111:EF111"/>
    <mergeCell ref="CV22:DU22"/>
    <mergeCell ref="CV24:DU24"/>
    <mergeCell ref="CE61:CS61"/>
    <mergeCell ref="CT43:DH43"/>
    <mergeCell ref="CL29:CU29"/>
    <mergeCell ref="B27:CK27"/>
    <mergeCell ref="CV29:DU29"/>
    <mergeCell ref="CV28:DU28"/>
    <mergeCell ref="A111:X111"/>
    <mergeCell ref="A112:X112"/>
    <mergeCell ref="Y112:AI112"/>
    <mergeCell ref="AJ112:BR112"/>
    <mergeCell ref="BS112:CG112"/>
    <mergeCell ref="CH112:CS112"/>
    <mergeCell ref="DV39:ER39"/>
    <mergeCell ref="Y50:AI50"/>
    <mergeCell ref="BS51:CD51"/>
    <mergeCell ref="B51:X51"/>
    <mergeCell ref="AJ49:BR49"/>
    <mergeCell ref="CL28:CU28"/>
    <mergeCell ref="B29:CK29"/>
    <mergeCell ref="CE39:CS39"/>
    <mergeCell ref="B22:CK22"/>
    <mergeCell ref="B24:CK24"/>
    <mergeCell ref="BS36:CD38"/>
    <mergeCell ref="CE36:CS38"/>
    <mergeCell ref="B25:CK25"/>
    <mergeCell ref="CL24:CU24"/>
    <mergeCell ref="CL27:CU27"/>
    <mergeCell ref="A33:EC33"/>
    <mergeCell ref="B45:X45"/>
    <mergeCell ref="Y45:AI45"/>
    <mergeCell ref="BS43:CD43"/>
    <mergeCell ref="AJ45:BR45"/>
    <mergeCell ref="B42:X42"/>
    <mergeCell ref="CV27:DU27"/>
    <mergeCell ref="CT36:DH38"/>
    <mergeCell ref="AJ48:BR48"/>
    <mergeCell ref="AJ47:BR47"/>
    <mergeCell ref="B43:X43"/>
    <mergeCell ref="Y43:AI43"/>
    <mergeCell ref="AJ43:BR43"/>
    <mergeCell ref="AJ44:BR44"/>
    <mergeCell ref="B44:X44"/>
    <mergeCell ref="Y44:AI44"/>
    <mergeCell ref="B46:X46"/>
    <mergeCell ref="Y46:AI46"/>
    <mergeCell ref="DI39:DU39"/>
    <mergeCell ref="BS40:CD40"/>
    <mergeCell ref="Y39:AI39"/>
    <mergeCell ref="DI40:DU40"/>
    <mergeCell ref="CT39:DH39"/>
    <mergeCell ref="CT41:DH41"/>
    <mergeCell ref="DI41:DU41"/>
    <mergeCell ref="AJ42:BR42"/>
    <mergeCell ref="BS42:CD42"/>
    <mergeCell ref="Y40:AI40"/>
    <mergeCell ref="AJ39:BR39"/>
    <mergeCell ref="AJ36:BR38"/>
    <mergeCell ref="AJ40:BR40"/>
    <mergeCell ref="Y41:AI41"/>
    <mergeCell ref="AJ41:BR41"/>
    <mergeCell ref="CE42:CS42"/>
    <mergeCell ref="CE43:CS43"/>
    <mergeCell ref="CV23:DU23"/>
    <mergeCell ref="CL26:CU26"/>
    <mergeCell ref="CL25:CU25"/>
    <mergeCell ref="CV25:DU25"/>
    <mergeCell ref="CL23:CU23"/>
    <mergeCell ref="CV26:DU26"/>
    <mergeCell ref="B30:CK30"/>
    <mergeCell ref="CE41:CS41"/>
    <mergeCell ref="DI61:DU61"/>
    <mergeCell ref="CE65:CS65"/>
    <mergeCell ref="B65:X65"/>
    <mergeCell ref="Y65:AI65"/>
    <mergeCell ref="DQ83:EF83"/>
    <mergeCell ref="DG74:EC74"/>
    <mergeCell ref="CT64:DH64"/>
    <mergeCell ref="BS65:CD65"/>
    <mergeCell ref="BS61:CD61"/>
    <mergeCell ref="A70:X72"/>
    <mergeCell ref="Y113:AI113"/>
    <mergeCell ref="AJ113:BR113"/>
    <mergeCell ref="BS113:CG113"/>
    <mergeCell ref="CH113:CS113"/>
    <mergeCell ref="CT113:DH113"/>
    <mergeCell ref="DI113:EF113"/>
    <mergeCell ref="B52:X52"/>
    <mergeCell ref="AJ52:BR52"/>
    <mergeCell ref="BS52:CD52"/>
    <mergeCell ref="Y36:AI38"/>
    <mergeCell ref="BS39:CD39"/>
    <mergeCell ref="Y47:AI47"/>
    <mergeCell ref="B48:X48"/>
    <mergeCell ref="Y48:AI48"/>
    <mergeCell ref="B47:X47"/>
    <mergeCell ref="Y52:AI52"/>
    <mergeCell ref="BS46:CD46"/>
    <mergeCell ref="BS48:CD48"/>
    <mergeCell ref="AJ46:BR46"/>
    <mergeCell ref="CL20:CU20"/>
    <mergeCell ref="CV20:DU20"/>
    <mergeCell ref="CV19:DU19"/>
    <mergeCell ref="CL19:CU19"/>
    <mergeCell ref="BS45:CD45"/>
    <mergeCell ref="B26:CK26"/>
    <mergeCell ref="Y42:AI42"/>
    <mergeCell ref="B41:X41"/>
    <mergeCell ref="A2:DU2"/>
    <mergeCell ref="BO5:CE5"/>
    <mergeCell ref="A9:DU9"/>
    <mergeCell ref="BO4:CE4"/>
    <mergeCell ref="BO6:CE6"/>
    <mergeCell ref="CL22:CU22"/>
    <mergeCell ref="B19:CK19"/>
    <mergeCell ref="CV15:DU15"/>
    <mergeCell ref="A39:X39"/>
    <mergeCell ref="CV16:DU16"/>
    <mergeCell ref="CV17:DU17"/>
    <mergeCell ref="CL16:CU16"/>
    <mergeCell ref="B18:CK18"/>
    <mergeCell ref="CV21:DU21"/>
    <mergeCell ref="CL18:CU18"/>
    <mergeCell ref="CE45:CS45"/>
    <mergeCell ref="CT45:DH45"/>
    <mergeCell ref="CV18:DU18"/>
    <mergeCell ref="CL17:CU17"/>
    <mergeCell ref="CV11:DU11"/>
    <mergeCell ref="CL12:CU12"/>
    <mergeCell ref="CL21:CU21"/>
    <mergeCell ref="CL13:CU13"/>
    <mergeCell ref="CL15:CU15"/>
    <mergeCell ref="CL11:CU11"/>
    <mergeCell ref="BO7:CE7"/>
    <mergeCell ref="B40:X40"/>
    <mergeCell ref="A11:CK11"/>
    <mergeCell ref="B15:CK15"/>
    <mergeCell ref="B14:CK14"/>
    <mergeCell ref="B13:CK13"/>
    <mergeCell ref="B20:CK20"/>
    <mergeCell ref="B28:CK28"/>
    <mergeCell ref="B23:CK23"/>
    <mergeCell ref="A36:X38"/>
    <mergeCell ref="A12:CK12"/>
    <mergeCell ref="B16:CK16"/>
    <mergeCell ref="B17:CK17"/>
    <mergeCell ref="B21:CK21"/>
    <mergeCell ref="DV40:ER40"/>
    <mergeCell ref="BS41:CD41"/>
    <mergeCell ref="CV12:DU12"/>
    <mergeCell ref="CV13:DU13"/>
    <mergeCell ref="CL14:CU14"/>
    <mergeCell ref="CV14:DU14"/>
    <mergeCell ref="DV49:ER49"/>
    <mergeCell ref="CL30:CU30"/>
    <mergeCell ref="CV30:DU30"/>
    <mergeCell ref="DV36:ER38"/>
    <mergeCell ref="CT40:DH40"/>
    <mergeCell ref="CE40:CS40"/>
    <mergeCell ref="DI36:DU38"/>
    <mergeCell ref="A34:EC34"/>
    <mergeCell ref="DV48:ER48"/>
    <mergeCell ref="DI46:DU46"/>
    <mergeCell ref="DI42:DU42"/>
    <mergeCell ref="DI47:DU47"/>
    <mergeCell ref="DV47:ER47"/>
    <mergeCell ref="DI44:DU44"/>
    <mergeCell ref="DV44:ER44"/>
    <mergeCell ref="CT47:DH47"/>
    <mergeCell ref="CT46:DH46"/>
    <mergeCell ref="DV45:ER45"/>
    <mergeCell ref="DV41:ER41"/>
    <mergeCell ref="DI45:DU45"/>
    <mergeCell ref="CT42:DH42"/>
    <mergeCell ref="DV46:ER46"/>
    <mergeCell ref="BS44:CD44"/>
    <mergeCell ref="DI43:DU43"/>
    <mergeCell ref="DV43:ER43"/>
    <mergeCell ref="DV42:ER42"/>
    <mergeCell ref="CE46:CS46"/>
    <mergeCell ref="CE48:CS48"/>
    <mergeCell ref="CE50:CS50"/>
    <mergeCell ref="BS50:CD50"/>
    <mergeCell ref="BS49:CD49"/>
    <mergeCell ref="CE47:CS47"/>
    <mergeCell ref="DI49:DU49"/>
    <mergeCell ref="CT49:DH49"/>
    <mergeCell ref="CE49:CS49"/>
    <mergeCell ref="BS47:CD47"/>
    <mergeCell ref="DI48:DU48"/>
    <mergeCell ref="CT51:DH51"/>
    <mergeCell ref="AJ58:BR60"/>
    <mergeCell ref="DI53:DU53"/>
    <mergeCell ref="CT58:DH60"/>
    <mergeCell ref="BS53:CD53"/>
    <mergeCell ref="A114:X114"/>
    <mergeCell ref="Y114:AI114"/>
    <mergeCell ref="AJ114:BR114"/>
    <mergeCell ref="BS114:CG114"/>
    <mergeCell ref="CH114:CS114"/>
    <mergeCell ref="Y51:AI51"/>
    <mergeCell ref="AJ51:BR51"/>
    <mergeCell ref="B49:X49"/>
    <mergeCell ref="Y49:AI49"/>
    <mergeCell ref="B50:X50"/>
    <mergeCell ref="CE51:CS51"/>
    <mergeCell ref="AJ50:BR50"/>
    <mergeCell ref="DI115:EF115"/>
    <mergeCell ref="Y58:AI60"/>
    <mergeCell ref="A61:X61"/>
    <mergeCell ref="Y64:AI64"/>
    <mergeCell ref="B64:X64"/>
    <mergeCell ref="B53:X53"/>
    <mergeCell ref="AJ61:BR61"/>
    <mergeCell ref="Y61:AI61"/>
    <mergeCell ref="CT114:DH114"/>
    <mergeCell ref="AJ64:BR64"/>
    <mergeCell ref="A115:X115"/>
    <mergeCell ref="Y115:AI115"/>
    <mergeCell ref="AJ115:BR115"/>
    <mergeCell ref="BS115:CG115"/>
    <mergeCell ref="CH115:CS115"/>
    <mergeCell ref="CT115:DH115"/>
    <mergeCell ref="BS70:CD72"/>
    <mergeCell ref="A68:EC68"/>
    <mergeCell ref="DA83:DP83"/>
    <mergeCell ref="CE58:CS60"/>
    <mergeCell ref="CE53:CS53"/>
    <mergeCell ref="DI114:EF114"/>
    <mergeCell ref="A58:X60"/>
    <mergeCell ref="CT112:DH112"/>
    <mergeCell ref="DI112:EF112"/>
    <mergeCell ref="A113:X113"/>
    <mergeCell ref="CU66:DG66"/>
    <mergeCell ref="CT65:DH65"/>
    <mergeCell ref="DI65:DU65"/>
    <mergeCell ref="DV65:ER65"/>
    <mergeCell ref="CT70:DF72"/>
    <mergeCell ref="DG70:EC72"/>
    <mergeCell ref="A153:X153"/>
    <mergeCell ref="A121:X121"/>
    <mergeCell ref="A122:X122"/>
    <mergeCell ref="A123:X123"/>
    <mergeCell ref="A124:X124"/>
    <mergeCell ref="A125:X125"/>
    <mergeCell ref="A126:X126"/>
    <mergeCell ref="A127:X127"/>
    <mergeCell ref="A151:X151"/>
    <mergeCell ref="A169:X169"/>
    <mergeCell ref="A170:X170"/>
    <mergeCell ref="A172:X172"/>
    <mergeCell ref="A129:X129"/>
    <mergeCell ref="A132:X132"/>
    <mergeCell ref="A133:X133"/>
    <mergeCell ref="A134:X134"/>
    <mergeCell ref="A135:X135"/>
    <mergeCell ref="A160:X160"/>
    <mergeCell ref="BS136:CG136"/>
    <mergeCell ref="CH136:CS136"/>
    <mergeCell ref="CT142:DH142"/>
    <mergeCell ref="CT146:DH146"/>
    <mergeCell ref="Y145:AI145"/>
    <mergeCell ref="Y144:AI144"/>
    <mergeCell ref="CH144:CS144"/>
    <mergeCell ref="CT145:DH145"/>
    <mergeCell ref="AJ144:BR144"/>
    <mergeCell ref="AJ145:BR145"/>
    <mergeCell ref="A128:X128"/>
    <mergeCell ref="A130:X130"/>
    <mergeCell ref="A131:X131"/>
    <mergeCell ref="Y135:AI135"/>
    <mergeCell ref="Y132:AI132"/>
    <mergeCell ref="A150:X150"/>
    <mergeCell ref="A142:X142"/>
    <mergeCell ref="Y129:AI129"/>
    <mergeCell ref="Y133:AI133"/>
    <mergeCell ref="Y134:AI134"/>
    <mergeCell ref="BS143:CG143"/>
    <mergeCell ref="CH143:CS143"/>
    <mergeCell ref="CT143:DH143"/>
    <mergeCell ref="BS140:CG140"/>
    <mergeCell ref="CH140:CS140"/>
    <mergeCell ref="A144:X144"/>
    <mergeCell ref="CH142:CS142"/>
    <mergeCell ref="AJ142:BR142"/>
    <mergeCell ref="A141:X141"/>
    <mergeCell ref="AJ143:BR143"/>
    <mergeCell ref="A165:X165"/>
    <mergeCell ref="A146:X146"/>
    <mergeCell ref="A147:X147"/>
    <mergeCell ref="A148:X148"/>
    <mergeCell ref="A145:X145"/>
    <mergeCell ref="A149:X149"/>
    <mergeCell ref="A158:X158"/>
    <mergeCell ref="A159:X159"/>
    <mergeCell ref="A152:X152"/>
    <mergeCell ref="A157:X157"/>
    <mergeCell ref="DI157:EF157"/>
    <mergeCell ref="Y157:AI157"/>
    <mergeCell ref="CH173:CS173"/>
    <mergeCell ref="CT173:DH173"/>
    <mergeCell ref="DI173:EF173"/>
    <mergeCell ref="AJ157:BR157"/>
    <mergeCell ref="BS157:CG157"/>
    <mergeCell ref="CH157:CS157"/>
    <mergeCell ref="CH160:CS160"/>
    <mergeCell ref="DI171:EF171"/>
    <mergeCell ref="A168:X168"/>
    <mergeCell ref="A161:X161"/>
    <mergeCell ref="A162:X162"/>
    <mergeCell ref="A163:X163"/>
    <mergeCell ref="A164:X164"/>
    <mergeCell ref="A154:X154"/>
    <mergeCell ref="A155:X155"/>
    <mergeCell ref="A156:X156"/>
    <mergeCell ref="A166:X166"/>
    <mergeCell ref="A167:X167"/>
    <mergeCell ref="DI136:EF136"/>
    <mergeCell ref="CT134:DH134"/>
    <mergeCell ref="CT135:DH135"/>
    <mergeCell ref="DI135:EF135"/>
    <mergeCell ref="CT136:DH136"/>
    <mergeCell ref="AJ139:BR139"/>
    <mergeCell ref="BS138:CG138"/>
    <mergeCell ref="CH138:CS138"/>
    <mergeCell ref="AJ136:BR136"/>
    <mergeCell ref="CT138:DH138"/>
    <mergeCell ref="AJ131:BR131"/>
    <mergeCell ref="AJ138:BR138"/>
    <mergeCell ref="Y137:AI137"/>
    <mergeCell ref="Y136:AI136"/>
    <mergeCell ref="Y138:AI138"/>
    <mergeCell ref="A217:X217"/>
    <mergeCell ref="Y217:AI217"/>
    <mergeCell ref="Y140:AI140"/>
    <mergeCell ref="Y141:AI141"/>
    <mergeCell ref="Y143:AI143"/>
    <mergeCell ref="BS217:CD217"/>
    <mergeCell ref="Y151:AI151"/>
    <mergeCell ref="AJ150:BR150"/>
    <mergeCell ref="BS150:CG150"/>
    <mergeCell ref="CH150:CS150"/>
    <mergeCell ref="Y150:AI150"/>
    <mergeCell ref="A209:DQ209"/>
    <mergeCell ref="A173:X173"/>
    <mergeCell ref="Y173:AI173"/>
    <mergeCell ref="AJ173:BR173"/>
    <mergeCell ref="AJ149:BR149"/>
    <mergeCell ref="BS149:CG149"/>
    <mergeCell ref="CH149:CS149"/>
    <mergeCell ref="Y149:AI149"/>
    <mergeCell ref="DI150:EF150"/>
    <mergeCell ref="Y152:AI152"/>
    <mergeCell ref="AJ151:BR151"/>
    <mergeCell ref="BS151:CG151"/>
    <mergeCell ref="CH151:CS151"/>
    <mergeCell ref="CT149:DH149"/>
    <mergeCell ref="BS252:CD252"/>
    <mergeCell ref="CE252:CS252"/>
    <mergeCell ref="CT252:DQ252"/>
    <mergeCell ref="D254:AT254"/>
    <mergeCell ref="CB254:DE254"/>
    <mergeCell ref="DH254:EA254"/>
    <mergeCell ref="AV254:CA254"/>
    <mergeCell ref="B252:X252"/>
    <mergeCell ref="Y252:AI252"/>
    <mergeCell ref="AJ252:BR252"/>
    <mergeCell ref="AV255:BY255"/>
    <mergeCell ref="CB255:DE255"/>
    <mergeCell ref="DH255:EA255"/>
    <mergeCell ref="D256:AT256"/>
    <mergeCell ref="AV256:BY256"/>
    <mergeCell ref="CB256:DE256"/>
    <mergeCell ref="DH256:EA256"/>
    <mergeCell ref="AV257:BY257"/>
    <mergeCell ref="CB257:DE257"/>
    <mergeCell ref="DH257:EA257"/>
    <mergeCell ref="AV258:BY258"/>
    <mergeCell ref="CB258:CC258"/>
    <mergeCell ref="CD258:CF258"/>
    <mergeCell ref="CI258:CT258"/>
    <mergeCell ref="CU258:CX258"/>
    <mergeCell ref="CY258:DA258"/>
    <mergeCell ref="A171:X171"/>
    <mergeCell ref="Y171:AI171"/>
    <mergeCell ref="AJ171:BR171"/>
    <mergeCell ref="BS171:CG171"/>
    <mergeCell ref="CH171:CS171"/>
    <mergeCell ref="CT171:DH171"/>
  </mergeCells>
  <printOptions/>
  <pageMargins left="1.01" right="0.7086614173228347" top="0.7874015748031497" bottom="0.3937007874015748" header="0.1968503937007874" footer="0.1968503937007874"/>
  <pageSetup fitToHeight="0" horizontalDpi="600" verticalDpi="600" orientation="landscape" paperSize="9" r:id="rId1"/>
  <rowBreaks count="1" manualBreakCount="1">
    <brk id="32" max="1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Michael-2017</cp:lastModifiedBy>
  <cp:lastPrinted>2017-03-01T04:05:18Z</cp:lastPrinted>
  <dcterms:created xsi:type="dcterms:W3CDTF">2009-03-12T12:21:29Z</dcterms:created>
  <dcterms:modified xsi:type="dcterms:W3CDTF">2017-03-03T05:49:34Z</dcterms:modified>
  <cp:category/>
  <cp:version/>
  <cp:contentType/>
  <cp:contentStatus/>
</cp:coreProperties>
</file>